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70" windowWidth="28455" windowHeight="11955"/>
  </bookViews>
  <sheets>
    <sheet name="BM" sheetId="1" r:id="rId1"/>
    <sheet name="CFF-BM" sheetId="2" r:id="rId2"/>
  </sheets>
  <calcPr calcId="124519"/>
</workbook>
</file>

<file path=xl/calcChain.xml><?xml version="1.0" encoding="utf-8"?>
<calcChain xmlns="http://schemas.openxmlformats.org/spreadsheetml/2006/main">
  <c r="K33" i="1"/>
  <c r="Q33" s="1"/>
  <c r="L33" s="1"/>
  <c r="F33"/>
  <c r="K32"/>
  <c r="Q32" s="1"/>
  <c r="L32" s="1"/>
  <c r="F32"/>
  <c r="K31"/>
  <c r="Q31" s="1"/>
  <c r="L31" s="1"/>
  <c r="F31"/>
  <c r="K30"/>
  <c r="Q30" s="1"/>
  <c r="L30" s="1"/>
  <c r="F30"/>
  <c r="K28"/>
  <c r="Q28" s="1"/>
  <c r="L28" s="1"/>
  <c r="F28"/>
  <c r="K27"/>
  <c r="Q27" s="1"/>
  <c r="L27" s="1"/>
  <c r="F27"/>
  <c r="K26"/>
  <c r="Q26" s="1"/>
  <c r="L26" s="1"/>
  <c r="F26"/>
  <c r="K25"/>
  <c r="Q25" s="1"/>
  <c r="L25" s="1"/>
  <c r="F25"/>
  <c r="K24"/>
  <c r="Q24" s="1"/>
  <c r="L24" s="1"/>
  <c r="F24"/>
  <c r="K23"/>
  <c r="Q23" s="1"/>
  <c r="L23" s="1"/>
  <c r="F23"/>
  <c r="Q21"/>
  <c r="L21" s="1"/>
  <c r="L20" s="1"/>
  <c r="K21"/>
  <c r="F21"/>
  <c r="Q19"/>
  <c r="L19" s="1"/>
  <c r="K19"/>
  <c r="F19"/>
  <c r="Q18"/>
  <c r="L18" s="1"/>
  <c r="K18"/>
  <c r="F18"/>
  <c r="Q17"/>
  <c r="L17" s="1"/>
  <c r="K17"/>
  <c r="F17"/>
  <c r="Q16"/>
  <c r="L16" s="1"/>
  <c r="K16"/>
  <c r="F16"/>
  <c r="K15"/>
  <c r="Q15" s="1"/>
  <c r="L15" s="1"/>
  <c r="F15"/>
  <c r="K14"/>
  <c r="Q14" s="1"/>
  <c r="L14" s="1"/>
  <c r="F14"/>
  <c r="K13"/>
  <c r="Q13" s="1"/>
  <c r="L13" s="1"/>
  <c r="F13"/>
  <c r="K12"/>
  <c r="Q12" s="1"/>
  <c r="L12" s="1"/>
  <c r="F12"/>
  <c r="K10"/>
  <c r="Q10" s="1"/>
  <c r="L10" s="1"/>
  <c r="L9" s="1"/>
  <c r="F10"/>
  <c r="Q8"/>
  <c r="L8"/>
  <c r="K8"/>
  <c r="F8"/>
  <c r="Q7"/>
  <c r="L7"/>
  <c r="K7"/>
  <c r="F7"/>
  <c r="Q6"/>
  <c r="L6"/>
  <c r="K6"/>
  <c r="F6"/>
  <c r="Q5"/>
  <c r="L5"/>
  <c r="L4" s="1"/>
  <c r="K5"/>
  <c r="F5"/>
  <c r="Q3"/>
  <c r="L3" s="1"/>
  <c r="L2" s="1"/>
  <c r="K3"/>
  <c r="F3"/>
  <c r="L11" l="1"/>
  <c r="Q34" s="1"/>
  <c r="Q35" s="1"/>
  <c r="L22"/>
  <c r="L29"/>
</calcChain>
</file>

<file path=xl/sharedStrings.xml><?xml version="1.0" encoding="utf-8"?>
<sst xmlns="http://schemas.openxmlformats.org/spreadsheetml/2006/main" count="431" uniqueCount="124">
  <si>
    <t>Nivel</t>
  </si>
  <si>
    <t>N° Macrosserviço / Serviço</t>
  </si>
  <si>
    <t>Fonte</t>
  </si>
  <si>
    <t>Código</t>
  </si>
  <si>
    <t>Descrição Macrosserviço / Serviço</t>
  </si>
  <si>
    <t>Qtd. (valor calculado)</t>
  </si>
  <si>
    <t>Und.</t>
  </si>
  <si>
    <t>Custo Unitário Referência</t>
  </si>
  <si>
    <t>Custo Unitário</t>
  </si>
  <si>
    <t>BDI</t>
  </si>
  <si>
    <t>Preço Unitário (valor calculado)</t>
  </si>
  <si>
    <t>Preço Total (valor calculado)</t>
  </si>
  <si>
    <t>Observação</t>
  </si>
  <si>
    <t>N° Frente de Obra</t>
  </si>
  <si>
    <t>Frente de Obra</t>
  </si>
  <si>
    <t>Qtd.</t>
  </si>
  <si>
    <t>Valor</t>
  </si>
  <si>
    <t>Macrosserviço</t>
  </si>
  <si>
    <t>1</t>
  </si>
  <si>
    <t/>
  </si>
  <si>
    <t>ADMINISTRAÇÃO LOCAL</t>
  </si>
  <si>
    <t>Serviço</t>
  </si>
  <si>
    <t>1.1</t>
  </si>
  <si>
    <t>Composição</t>
  </si>
  <si>
    <t>COMP01</t>
  </si>
  <si>
    <t>%CT</t>
  </si>
  <si>
    <t>Frente Única</t>
  </si>
  <si>
    <t>2</t>
  </si>
  <si>
    <t>SERVIÇOS PRELIMINARES</t>
  </si>
  <si>
    <t>2.1</t>
  </si>
  <si>
    <t>SINAPI</t>
  </si>
  <si>
    <t>103689</t>
  </si>
  <si>
    <t>FORNECIMENTO E INSTALAÇÃO DE PLACA DE OBRA COM CHAPA GALVANIZADA E ESTRUTURA DE MADEIRA. AF_03/2022_PS</t>
  </si>
  <si>
    <t>M2</t>
  </si>
  <si>
    <t>2.2</t>
  </si>
  <si>
    <t>105137</t>
  </si>
  <si>
    <t>LOCAÇÃO DE PAVIMENTAÇÃO. AF_03/2024</t>
  </si>
  <si>
    <t>M</t>
  </si>
  <si>
    <t>2.3</t>
  </si>
  <si>
    <t>alg</t>
  </si>
  <si>
    <t>Alugueis - Container e banheiro químico</t>
  </si>
  <si>
    <t>2.4</t>
  </si>
  <si>
    <t>mbl</t>
  </si>
  <si>
    <t>Mobilização e desmobilização</t>
  </si>
  <si>
    <t>3</t>
  </si>
  <si>
    <t>SERVIÇOS DE LABORATÓRIO E CAMPO ENSAIOS DE SOLO</t>
  </si>
  <si>
    <t>3.1</t>
  </si>
  <si>
    <t>lctc</t>
  </si>
  <si>
    <t>Laudo de Controle Tecnológico Completo (acima de 10 ensaios + ART), valor por amostra (1 a cada 200 m). Conforme memorial descritivo.</t>
  </si>
  <si>
    <t>UN</t>
  </si>
  <si>
    <t>4</t>
  </si>
  <si>
    <t>PAVIMENTAÇÃO</t>
  </si>
  <si>
    <t>4.1</t>
  </si>
  <si>
    <t>Outros</t>
  </si>
  <si>
    <t>SICRO-1600989</t>
  </si>
  <si>
    <t>Demolição de concreto simples com martelete</t>
  </si>
  <si>
    <t>M3</t>
  </si>
  <si>
    <t>4.2</t>
  </si>
  <si>
    <t>SICRO-5501706</t>
  </si>
  <si>
    <t>Escavação mecânica com retroescavadeira em material de 1ª categoria</t>
  </si>
  <si>
    <t>4.3</t>
  </si>
  <si>
    <t>100575</t>
  </si>
  <si>
    <t>REGULARIZAÇÃO DE SUPERFÍCIES COM MOTONIVELADORA. AF_09/2024</t>
  </si>
  <si>
    <t>4.4</t>
  </si>
  <si>
    <t>105580</t>
  </si>
  <si>
    <t>RECONSTRUÇÃO DE BASE E SUB-BASE PARA PAVIMENTAÇÃO DE SOLO (PREDOMINANTEMENTE ARENOSO) BRITA - 50%-50%, MISTURA EM PISTA, COM ESPESSURA DE 15 CM - EXCLUSIVE ESCAVAÇÃO, CARGA E TRANSPORTE E SOLO. AF_09/2024</t>
  </si>
  <si>
    <t>4.5</t>
  </si>
  <si>
    <t>SICRO-4011352</t>
  </si>
  <si>
    <t>Imprimação com emulsão asfáltica</t>
  </si>
  <si>
    <t>4.6</t>
  </si>
  <si>
    <t>08.015.0085-F</t>
  </si>
  <si>
    <t>CONCRETO ASFÁLTICO USINADO A QUENTE COM AGREGADO SIDERURGICO ESTABILIZADO E BORRACHA GRANULADA</t>
  </si>
  <si>
    <t>T</t>
  </si>
  <si>
    <t>4.7</t>
  </si>
  <si>
    <t>100990</t>
  </si>
  <si>
    <t>CARGA, MANOBRA E DESCARGA DE SOLOS E MATERIAIS GRANULARES EM CAMINHÃO BASCULANTE 10 M³ - CARGA COM PÁ CARREGADEIRA (CAÇAMBA DE 1,7 A 2,8 M³ / 128 HP) E DESCARGA LIVRE (UNIDADE: T). AF_07/2020</t>
  </si>
  <si>
    <t>4.8</t>
  </si>
  <si>
    <t>SICRO-5914389</t>
  </si>
  <si>
    <t>Transporte com caminhão basculante de 10 m³ - rodovia pavimentada</t>
  </si>
  <si>
    <t>TXKM</t>
  </si>
  <si>
    <t>5</t>
  </si>
  <si>
    <t>DRENAGEM</t>
  </si>
  <si>
    <t>5.1</t>
  </si>
  <si>
    <t>SICRO-2003373</t>
  </si>
  <si>
    <t>Meio-fio de concreto - MFC 03 - areia e brita comerciais - fôrma de madeira</t>
  </si>
  <si>
    <t>6</t>
  </si>
  <si>
    <t>CALÇADA</t>
  </si>
  <si>
    <t>6.1</t>
  </si>
  <si>
    <t>94994</t>
  </si>
  <si>
    <t>EXECUÇÃO DE PASSEIO (CALÇADA) OU PISO DE CONCRETO COM CONCRETO MOLDADO IN LOCO, FEITO EM OBRA, ACABAMENTO CONVENCIONAL, ESPESSURA 8 CM, ARMADO. AF_08/2022</t>
  </si>
  <si>
    <t>6.2</t>
  </si>
  <si>
    <t>97114</t>
  </si>
  <si>
    <t>EXECUÇÃO DE JUNTAS DE CONTRAÇÃO PARA PAVIMENTOS DE CONCRETO. AF_04/2022</t>
  </si>
  <si>
    <t>6.3</t>
  </si>
  <si>
    <t>99837</t>
  </si>
  <si>
    <t>GUARDA-CORPO DE AÇO GALVANIZADO DE 1,10M, MONTANTES TUBULARES DE 1.1/4" ESPAÇADOS DE 1,20M, TRAVESSA SUPERIOR DE 1.1/2", GRADIL FORMADO POR TUBOS HORIZONTAIS DE 1" E VERTICAIS DE 3/4", FIXADO COM CHUMBADOR MECÂNICO. AF_04/2019_PS</t>
  </si>
  <si>
    <t>6.4</t>
  </si>
  <si>
    <t>100762</t>
  </si>
  <si>
    <t>PINTURA COM TINTA ALQUÍDICA DE ACABAMENTO (ESMALTE SINTÉTICO FOSCO) APLICADA A ROLO OU PINCEL SOBRE SUPERFÍCIES METÁLICAS (EXCETO PERFIL) EXECUTADO EM OBRA (02 DEMÃOS). AF_01/2020</t>
  </si>
  <si>
    <t>6.5</t>
  </si>
  <si>
    <t>99855</t>
  </si>
  <si>
    <t>CORRIMÃO SIMPLES, DIÂMETRO EXTERNO = 1 1/2", EM AÇO GALVANIZADO. AF_04/2019_PS</t>
  </si>
  <si>
    <t>6.6</t>
  </si>
  <si>
    <t>SICRO-I-M0971</t>
  </si>
  <si>
    <t>Suporte em aço-carbono para corrimão de guarda-corpo metálico</t>
  </si>
  <si>
    <t>7</t>
  </si>
  <si>
    <t>SINALIZAÇÃO VIARIA</t>
  </si>
  <si>
    <t>7.1</t>
  </si>
  <si>
    <t>SICRO-5213400</t>
  </si>
  <si>
    <t>Pintura de faixa com tinta acrílica - espessura de 0,4 mm</t>
  </si>
  <si>
    <t>7.2</t>
  </si>
  <si>
    <t>102509</t>
  </si>
  <si>
    <t>PINTURA DE FAIXA DE PEDESTRE OU ZEBRADA TINTA RETRORREFLETIVA A BASE DE RESINA ACRÍLICA COM MICROESFERAS DE VIDRO, E = 30 CM, APLICAÇÃO MANUAL. AF_05/2021</t>
  </si>
  <si>
    <t>7.3</t>
  </si>
  <si>
    <t>102498</t>
  </si>
  <si>
    <t>PINTURA DE MEIO-FIO COM TINTA BRANCA A BASE DE CAL (CAIAÇÃO). AF_05/2021</t>
  </si>
  <si>
    <t>7.4</t>
  </si>
  <si>
    <t>05.015.0050</t>
  </si>
  <si>
    <t>PLACA DE SINALIZACAO DE RODOVIAS,EM CHAPA DE ACO Nº16,TRATADA QUIMICAMENTE,INCLUSIVE PINTURA COM METAL PRIMER NAS DUAS FACES E ESMALTE SINTETICO PRETO NO VERSO.APLICACAO DE PELICULAS REFLETIVAS NO GRAU TECNICO E PELICULA PARA LEGENDA FIXADA ATRAVES DE CASTANHAS DUPLAS EM POSTE DE CONCRETO 
ARMADO.FORNECIMENTO E COLOCACAO</t>
  </si>
  <si>
    <t>Total:</t>
  </si>
  <si>
    <t>Valor não utilizado (QCI):</t>
  </si>
  <si>
    <t>Número</t>
  </si>
  <si>
    <t>Parcela</t>
  </si>
  <si>
    <t>Percentual Parcela</t>
  </si>
</sst>
</file>

<file path=xl/styles.xml><?xml version="1.0" encoding="utf-8"?>
<styleSheet xmlns="http://schemas.openxmlformats.org/spreadsheetml/2006/main">
  <numFmts count="2">
    <numFmt numFmtId="164" formatCode="\R\$\ #,##0.00"/>
    <numFmt numFmtId="165" formatCode="#,##0.00%"/>
  </numFmts>
  <fonts count="271">
    <font>
      <sz val="11"/>
      <color indexed="8"/>
      <name val="Calibri"/>
      <family val="2"/>
      <scheme val="minor"/>
    </font>
    <font>
      <b/>
      <sz val="10"/>
      <color indexed="9"/>
      <name val="Arial"/>
    </font>
    <font>
      <b/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b/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b/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b/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b/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b/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b/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b/>
      <sz val="10"/>
      <name val="Arial"/>
    </font>
    <font>
      <b/>
      <sz val="10"/>
      <name val="Arial"/>
    </font>
    <font>
      <b/>
      <sz val="10"/>
      <color indexed="9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bgColor indexed="49"/>
      </patternFill>
    </fill>
    <fill>
      <patternFill patternType="none">
        <bgColor indexed="64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288">
    <xf numFmtId="0" fontId="0" fillId="0" borderId="0" xfId="0"/>
    <xf numFmtId="0" fontId="1" fillId="2" borderId="0" xfId="0" applyFont="1" applyFill="1" applyAlignment="1">
      <alignment horizontal="center"/>
    </xf>
    <xf numFmtId="0" fontId="2" fillId="3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5" fontId="7" fillId="0" borderId="0" xfId="0" applyNumberFormat="1" applyFont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164" fontId="9" fillId="0" borderId="0" xfId="0" applyNumberFormat="1" applyFont="1" applyAlignment="1">
      <alignment horizontal="center" vertical="center" wrapText="1"/>
    </xf>
    <xf numFmtId="4" fontId="10" fillId="0" borderId="0" xfId="0" applyNumberFormat="1" applyFont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0" fontId="12" fillId="3" borderId="1" xfId="0" applyNumberFormat="1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4" fontId="14" fillId="0" borderId="0" xfId="0" applyNumberFormat="1" applyFont="1" applyAlignment="1">
      <alignment horizontal="center" vertical="center"/>
    </xf>
    <xf numFmtId="164" fontId="15" fillId="0" borderId="0" xfId="0" applyNumberFormat="1" applyFont="1" applyAlignment="1">
      <alignment horizontal="center" vertical="center"/>
    </xf>
    <xf numFmtId="164" fontId="16" fillId="0" borderId="0" xfId="0" applyNumberFormat="1" applyFont="1" applyAlignment="1">
      <alignment horizontal="center" vertical="center"/>
    </xf>
    <xf numFmtId="165" fontId="17" fillId="0" borderId="0" xfId="0" applyNumberFormat="1" applyFont="1" applyAlignment="1">
      <alignment horizontal="center" vertical="center"/>
    </xf>
    <xf numFmtId="164" fontId="18" fillId="0" borderId="0" xfId="0" applyNumberFormat="1" applyFont="1" applyAlignment="1">
      <alignment horizontal="center" vertical="center"/>
    </xf>
    <xf numFmtId="164" fontId="19" fillId="0" borderId="0" xfId="0" applyNumberFormat="1" applyFont="1" applyAlignment="1">
      <alignment horizontal="center" vertical="center" wrapText="1"/>
    </xf>
    <xf numFmtId="4" fontId="20" fillId="0" borderId="0" xfId="0" applyNumberFormat="1" applyFont="1" applyAlignment="1">
      <alignment horizontal="center" vertical="center"/>
    </xf>
    <xf numFmtId="164" fontId="21" fillId="0" borderId="0" xfId="0" applyNumberFormat="1" applyFont="1" applyAlignment="1">
      <alignment horizontal="center" vertical="center"/>
    </xf>
    <xf numFmtId="0" fontId="22" fillId="0" borderId="0" xfId="0" applyFont="1" applyAlignment="1">
      <alignment horizontal="center" vertical="center" wrapText="1"/>
    </xf>
    <xf numFmtId="4" fontId="23" fillId="0" borderId="0" xfId="0" applyNumberFormat="1" applyFont="1" applyAlignment="1">
      <alignment horizontal="center" vertical="center"/>
    </xf>
    <xf numFmtId="164" fontId="24" fillId="0" borderId="0" xfId="0" applyNumberFormat="1" applyFont="1" applyAlignment="1">
      <alignment horizontal="center" vertical="center"/>
    </xf>
    <xf numFmtId="164" fontId="25" fillId="0" borderId="0" xfId="0" applyNumberFormat="1" applyFont="1" applyAlignment="1">
      <alignment horizontal="center" vertical="center"/>
    </xf>
    <xf numFmtId="165" fontId="26" fillId="0" borderId="0" xfId="0" applyNumberFormat="1" applyFont="1" applyAlignment="1">
      <alignment horizontal="center" vertical="center"/>
    </xf>
    <xf numFmtId="164" fontId="27" fillId="0" borderId="0" xfId="0" applyNumberFormat="1" applyFont="1" applyAlignment="1">
      <alignment horizontal="center" vertical="center"/>
    </xf>
    <xf numFmtId="164" fontId="28" fillId="0" borderId="0" xfId="0" applyNumberFormat="1" applyFont="1" applyAlignment="1">
      <alignment horizontal="center" vertical="center" wrapText="1"/>
    </xf>
    <xf numFmtId="4" fontId="29" fillId="0" borderId="0" xfId="0" applyNumberFormat="1" applyFont="1" applyAlignment="1">
      <alignment horizontal="center" vertical="center"/>
    </xf>
    <xf numFmtId="164" fontId="30" fillId="0" borderId="0" xfId="0" applyNumberFormat="1" applyFont="1" applyAlignment="1">
      <alignment horizontal="center" vertical="center"/>
    </xf>
    <xf numFmtId="0" fontId="31" fillId="0" borderId="0" xfId="0" applyFont="1" applyAlignment="1">
      <alignment horizontal="center" vertical="center" wrapText="1"/>
    </xf>
    <xf numFmtId="4" fontId="32" fillId="0" borderId="0" xfId="0" applyNumberFormat="1" applyFont="1" applyAlignment="1">
      <alignment horizontal="center" vertical="center"/>
    </xf>
    <xf numFmtId="164" fontId="33" fillId="0" borderId="0" xfId="0" applyNumberFormat="1" applyFont="1" applyAlignment="1">
      <alignment horizontal="center" vertical="center"/>
    </xf>
    <xf numFmtId="164" fontId="34" fillId="0" borderId="0" xfId="0" applyNumberFormat="1" applyFont="1" applyAlignment="1">
      <alignment horizontal="center" vertical="center"/>
    </xf>
    <xf numFmtId="165" fontId="35" fillId="0" borderId="0" xfId="0" applyNumberFormat="1" applyFont="1" applyAlignment="1">
      <alignment horizontal="center" vertical="center"/>
    </xf>
    <xf numFmtId="164" fontId="36" fillId="0" borderId="0" xfId="0" applyNumberFormat="1" applyFont="1" applyAlignment="1">
      <alignment horizontal="center" vertical="center"/>
    </xf>
    <xf numFmtId="164" fontId="37" fillId="0" borderId="0" xfId="0" applyNumberFormat="1" applyFont="1" applyAlignment="1">
      <alignment horizontal="center" vertical="center" wrapText="1"/>
    </xf>
    <xf numFmtId="4" fontId="38" fillId="0" borderId="0" xfId="0" applyNumberFormat="1" applyFont="1" applyAlignment="1">
      <alignment horizontal="center" vertical="center"/>
    </xf>
    <xf numFmtId="164" fontId="39" fillId="0" borderId="0" xfId="0" applyNumberFormat="1" applyFont="1" applyAlignment="1">
      <alignment horizontal="center" vertical="center"/>
    </xf>
    <xf numFmtId="0" fontId="40" fillId="0" borderId="0" xfId="0" applyFont="1" applyAlignment="1">
      <alignment horizontal="center" vertical="center" wrapText="1"/>
    </xf>
    <xf numFmtId="4" fontId="41" fillId="0" borderId="0" xfId="0" applyNumberFormat="1" applyFont="1" applyAlignment="1">
      <alignment horizontal="center" vertical="center"/>
    </xf>
    <xf numFmtId="164" fontId="42" fillId="0" borderId="0" xfId="0" applyNumberFormat="1" applyFont="1" applyAlignment="1">
      <alignment horizontal="center" vertical="center"/>
    </xf>
    <xf numFmtId="164" fontId="43" fillId="0" borderId="0" xfId="0" applyNumberFormat="1" applyFont="1" applyAlignment="1">
      <alignment horizontal="center" vertical="center"/>
    </xf>
    <xf numFmtId="165" fontId="44" fillId="0" borderId="0" xfId="0" applyNumberFormat="1" applyFont="1" applyAlignment="1">
      <alignment horizontal="center" vertical="center"/>
    </xf>
    <xf numFmtId="164" fontId="45" fillId="0" borderId="0" xfId="0" applyNumberFormat="1" applyFont="1" applyAlignment="1">
      <alignment horizontal="center" vertical="center"/>
    </xf>
    <xf numFmtId="164" fontId="46" fillId="0" borderId="0" xfId="0" applyNumberFormat="1" applyFont="1" applyAlignment="1">
      <alignment horizontal="center" vertical="center" wrapText="1"/>
    </xf>
    <xf numFmtId="4" fontId="47" fillId="0" borderId="0" xfId="0" applyNumberFormat="1" applyFont="1" applyAlignment="1">
      <alignment horizontal="center" vertical="center"/>
    </xf>
    <xf numFmtId="164" fontId="48" fillId="0" borderId="0" xfId="0" applyNumberFormat="1" applyFont="1" applyAlignment="1">
      <alignment horizontal="center" vertical="center"/>
    </xf>
    <xf numFmtId="0" fontId="49" fillId="3" borderId="1" xfId="0" applyNumberFormat="1" applyFont="1" applyFill="1" applyBorder="1" applyAlignment="1">
      <alignment horizontal="center" vertical="center" wrapText="1"/>
    </xf>
    <xf numFmtId="164" fontId="49" fillId="3" borderId="1" xfId="0" applyNumberFormat="1" applyFont="1" applyFill="1" applyBorder="1" applyAlignment="1">
      <alignment horizontal="center" vertical="center" wrapText="1"/>
    </xf>
    <xf numFmtId="0" fontId="50" fillId="0" borderId="0" xfId="0" applyFont="1" applyAlignment="1">
      <alignment horizontal="center" vertical="center" wrapText="1"/>
    </xf>
    <xf numFmtId="4" fontId="51" fillId="0" borderId="0" xfId="0" applyNumberFormat="1" applyFont="1" applyAlignment="1">
      <alignment horizontal="center" vertical="center"/>
    </xf>
    <xf numFmtId="164" fontId="52" fillId="0" borderId="0" xfId="0" applyNumberFormat="1" applyFont="1" applyAlignment="1">
      <alignment horizontal="center" vertical="center"/>
    </xf>
    <xf numFmtId="164" fontId="53" fillId="0" borderId="0" xfId="0" applyNumberFormat="1" applyFont="1" applyAlignment="1">
      <alignment horizontal="center" vertical="center"/>
    </xf>
    <xf numFmtId="165" fontId="54" fillId="0" borderId="0" xfId="0" applyNumberFormat="1" applyFont="1" applyAlignment="1">
      <alignment horizontal="center" vertical="center"/>
    </xf>
    <xf numFmtId="164" fontId="55" fillId="0" borderId="0" xfId="0" applyNumberFormat="1" applyFont="1" applyAlignment="1">
      <alignment horizontal="center" vertical="center"/>
    </xf>
    <xf numFmtId="164" fontId="56" fillId="0" borderId="0" xfId="0" applyNumberFormat="1" applyFont="1" applyAlignment="1">
      <alignment horizontal="center" vertical="center" wrapText="1"/>
    </xf>
    <xf numFmtId="4" fontId="57" fillId="0" borderId="0" xfId="0" applyNumberFormat="1" applyFont="1" applyAlignment="1">
      <alignment horizontal="center" vertical="center"/>
    </xf>
    <xf numFmtId="164" fontId="58" fillId="0" borderId="0" xfId="0" applyNumberFormat="1" applyFont="1" applyAlignment="1">
      <alignment horizontal="center" vertical="center"/>
    </xf>
    <xf numFmtId="0" fontId="59" fillId="3" borderId="1" xfId="0" applyNumberFormat="1" applyFont="1" applyFill="1" applyBorder="1" applyAlignment="1">
      <alignment horizontal="center" vertical="center" wrapText="1"/>
    </xf>
    <xf numFmtId="164" fontId="59" fillId="3" borderId="1" xfId="0" applyNumberFormat="1" applyFont="1" applyFill="1" applyBorder="1" applyAlignment="1">
      <alignment horizontal="center" vertical="center" wrapText="1"/>
    </xf>
    <xf numFmtId="0" fontId="60" fillId="0" borderId="0" xfId="0" applyFont="1" applyAlignment="1">
      <alignment horizontal="center" vertical="center" wrapText="1"/>
    </xf>
    <xf numFmtId="4" fontId="61" fillId="0" borderId="0" xfId="0" applyNumberFormat="1" applyFont="1" applyAlignment="1">
      <alignment horizontal="center" vertical="center"/>
    </xf>
    <xf numFmtId="164" fontId="62" fillId="0" borderId="0" xfId="0" applyNumberFormat="1" applyFont="1" applyAlignment="1">
      <alignment horizontal="center" vertical="center"/>
    </xf>
    <xf numFmtId="164" fontId="63" fillId="0" borderId="0" xfId="0" applyNumberFormat="1" applyFont="1" applyAlignment="1">
      <alignment horizontal="center" vertical="center"/>
    </xf>
    <xf numFmtId="165" fontId="64" fillId="0" borderId="0" xfId="0" applyNumberFormat="1" applyFont="1" applyAlignment="1">
      <alignment horizontal="center" vertical="center"/>
    </xf>
    <xf numFmtId="164" fontId="65" fillId="0" borderId="0" xfId="0" applyNumberFormat="1" applyFont="1" applyAlignment="1">
      <alignment horizontal="center" vertical="center"/>
    </xf>
    <xf numFmtId="164" fontId="66" fillId="0" borderId="0" xfId="0" applyNumberFormat="1" applyFont="1" applyAlignment="1">
      <alignment horizontal="center" vertical="center" wrapText="1"/>
    </xf>
    <xf numFmtId="4" fontId="67" fillId="0" borderId="0" xfId="0" applyNumberFormat="1" applyFont="1" applyAlignment="1">
      <alignment horizontal="center" vertical="center"/>
    </xf>
    <xf numFmtId="164" fontId="68" fillId="0" borderId="0" xfId="0" applyNumberFormat="1" applyFont="1" applyAlignment="1">
      <alignment horizontal="center" vertical="center"/>
    </xf>
    <xf numFmtId="0" fontId="69" fillId="0" borderId="0" xfId="0" applyFont="1" applyAlignment="1">
      <alignment horizontal="center" vertical="center" wrapText="1"/>
    </xf>
    <xf numFmtId="4" fontId="70" fillId="0" borderId="0" xfId="0" applyNumberFormat="1" applyFont="1" applyAlignment="1">
      <alignment horizontal="center" vertical="center"/>
    </xf>
    <xf numFmtId="164" fontId="71" fillId="0" borderId="0" xfId="0" applyNumberFormat="1" applyFont="1" applyAlignment="1">
      <alignment horizontal="center" vertical="center"/>
    </xf>
    <xf numFmtId="164" fontId="72" fillId="0" borderId="0" xfId="0" applyNumberFormat="1" applyFont="1" applyAlignment="1">
      <alignment horizontal="center" vertical="center"/>
    </xf>
    <xf numFmtId="165" fontId="73" fillId="0" borderId="0" xfId="0" applyNumberFormat="1" applyFont="1" applyAlignment="1">
      <alignment horizontal="center" vertical="center"/>
    </xf>
    <xf numFmtId="164" fontId="74" fillId="0" borderId="0" xfId="0" applyNumberFormat="1" applyFont="1" applyAlignment="1">
      <alignment horizontal="center" vertical="center"/>
    </xf>
    <xf numFmtId="164" fontId="75" fillId="0" borderId="0" xfId="0" applyNumberFormat="1" applyFont="1" applyAlignment="1">
      <alignment horizontal="center" vertical="center" wrapText="1"/>
    </xf>
    <xf numFmtId="4" fontId="76" fillId="0" borderId="0" xfId="0" applyNumberFormat="1" applyFont="1" applyAlignment="1">
      <alignment horizontal="center" vertical="center"/>
    </xf>
    <xf numFmtId="164" fontId="77" fillId="0" borderId="0" xfId="0" applyNumberFormat="1" applyFont="1" applyAlignment="1">
      <alignment horizontal="center" vertical="center"/>
    </xf>
    <xf numFmtId="0" fontId="78" fillId="0" borderId="0" xfId="0" applyFont="1" applyAlignment="1">
      <alignment horizontal="center" vertical="center" wrapText="1"/>
    </xf>
    <xf numFmtId="4" fontId="79" fillId="0" borderId="0" xfId="0" applyNumberFormat="1" applyFont="1" applyAlignment="1">
      <alignment horizontal="center" vertical="center"/>
    </xf>
    <xf numFmtId="164" fontId="80" fillId="0" borderId="0" xfId="0" applyNumberFormat="1" applyFont="1" applyAlignment="1">
      <alignment horizontal="center" vertical="center"/>
    </xf>
    <xf numFmtId="164" fontId="81" fillId="0" borderId="0" xfId="0" applyNumberFormat="1" applyFont="1" applyAlignment="1">
      <alignment horizontal="center" vertical="center"/>
    </xf>
    <xf numFmtId="165" fontId="82" fillId="0" borderId="0" xfId="0" applyNumberFormat="1" applyFont="1" applyAlignment="1">
      <alignment horizontal="center" vertical="center"/>
    </xf>
    <xf numFmtId="164" fontId="83" fillId="0" borderId="0" xfId="0" applyNumberFormat="1" applyFont="1" applyAlignment="1">
      <alignment horizontal="center" vertical="center"/>
    </xf>
    <xf numFmtId="164" fontId="84" fillId="0" borderId="0" xfId="0" applyNumberFormat="1" applyFont="1" applyAlignment="1">
      <alignment horizontal="center" vertical="center" wrapText="1"/>
    </xf>
    <xf numFmtId="4" fontId="85" fillId="0" borderId="0" xfId="0" applyNumberFormat="1" applyFont="1" applyAlignment="1">
      <alignment horizontal="center" vertical="center"/>
    </xf>
    <xf numFmtId="164" fontId="86" fillId="0" borderId="0" xfId="0" applyNumberFormat="1" applyFont="1" applyAlignment="1">
      <alignment horizontal="center" vertical="center"/>
    </xf>
    <xf numFmtId="0" fontId="87" fillId="0" borderId="0" xfId="0" applyFont="1" applyAlignment="1">
      <alignment horizontal="center" vertical="center" wrapText="1"/>
    </xf>
    <xf numFmtId="4" fontId="88" fillId="0" borderId="0" xfId="0" applyNumberFormat="1" applyFont="1" applyAlignment="1">
      <alignment horizontal="center" vertical="center"/>
    </xf>
    <xf numFmtId="164" fontId="89" fillId="0" borderId="0" xfId="0" applyNumberFormat="1" applyFont="1" applyAlignment="1">
      <alignment horizontal="center" vertical="center"/>
    </xf>
    <xf numFmtId="164" fontId="90" fillId="0" borderId="0" xfId="0" applyNumberFormat="1" applyFont="1" applyAlignment="1">
      <alignment horizontal="center" vertical="center"/>
    </xf>
    <xf numFmtId="165" fontId="91" fillId="0" borderId="0" xfId="0" applyNumberFormat="1" applyFont="1" applyAlignment="1">
      <alignment horizontal="center" vertical="center"/>
    </xf>
    <xf numFmtId="164" fontId="92" fillId="0" borderId="0" xfId="0" applyNumberFormat="1" applyFont="1" applyAlignment="1">
      <alignment horizontal="center" vertical="center"/>
    </xf>
    <xf numFmtId="164" fontId="93" fillId="0" borderId="0" xfId="0" applyNumberFormat="1" applyFont="1" applyAlignment="1">
      <alignment horizontal="center" vertical="center" wrapText="1"/>
    </xf>
    <xf numFmtId="4" fontId="94" fillId="0" borderId="0" xfId="0" applyNumberFormat="1" applyFont="1" applyAlignment="1">
      <alignment horizontal="center" vertical="center"/>
    </xf>
    <xf numFmtId="164" fontId="95" fillId="0" borderId="0" xfId="0" applyNumberFormat="1" applyFont="1" applyAlignment="1">
      <alignment horizontal="center" vertical="center"/>
    </xf>
    <xf numFmtId="0" fontId="96" fillId="0" borderId="0" xfId="0" applyFont="1" applyAlignment="1">
      <alignment horizontal="center" vertical="center" wrapText="1"/>
    </xf>
    <xf numFmtId="4" fontId="97" fillId="0" borderId="0" xfId="0" applyNumberFormat="1" applyFont="1" applyAlignment="1">
      <alignment horizontal="center" vertical="center"/>
    </xf>
    <xf numFmtId="164" fontId="98" fillId="0" borderId="0" xfId="0" applyNumberFormat="1" applyFont="1" applyAlignment="1">
      <alignment horizontal="center" vertical="center"/>
    </xf>
    <xf numFmtId="164" fontId="99" fillId="0" borderId="0" xfId="0" applyNumberFormat="1" applyFont="1" applyAlignment="1">
      <alignment horizontal="center" vertical="center"/>
    </xf>
    <xf numFmtId="165" fontId="100" fillId="0" borderId="0" xfId="0" applyNumberFormat="1" applyFont="1" applyAlignment="1">
      <alignment horizontal="center" vertical="center"/>
    </xf>
    <xf numFmtId="164" fontId="101" fillId="0" borderId="0" xfId="0" applyNumberFormat="1" applyFont="1" applyAlignment="1">
      <alignment horizontal="center" vertical="center"/>
    </xf>
    <xf numFmtId="164" fontId="102" fillId="0" borderId="0" xfId="0" applyNumberFormat="1" applyFont="1" applyAlignment="1">
      <alignment horizontal="center" vertical="center" wrapText="1"/>
    </xf>
    <xf numFmtId="4" fontId="103" fillId="0" borderId="0" xfId="0" applyNumberFormat="1" applyFont="1" applyAlignment="1">
      <alignment horizontal="center" vertical="center"/>
    </xf>
    <xf numFmtId="164" fontId="104" fillId="0" borderId="0" xfId="0" applyNumberFormat="1" applyFont="1" applyAlignment="1">
      <alignment horizontal="center" vertical="center"/>
    </xf>
    <xf numFmtId="0" fontId="105" fillId="0" borderId="0" xfId="0" applyFont="1" applyAlignment="1">
      <alignment horizontal="center" vertical="center" wrapText="1"/>
    </xf>
    <xf numFmtId="4" fontId="106" fillId="0" borderId="0" xfId="0" applyNumberFormat="1" applyFont="1" applyAlignment="1">
      <alignment horizontal="center" vertical="center"/>
    </xf>
    <xf numFmtId="164" fontId="107" fillId="0" borderId="0" xfId="0" applyNumberFormat="1" applyFont="1" applyAlignment="1">
      <alignment horizontal="center" vertical="center"/>
    </xf>
    <xf numFmtId="164" fontId="108" fillId="0" borderId="0" xfId="0" applyNumberFormat="1" applyFont="1" applyAlignment="1">
      <alignment horizontal="center" vertical="center"/>
    </xf>
    <xf numFmtId="165" fontId="109" fillId="0" borderId="0" xfId="0" applyNumberFormat="1" applyFont="1" applyAlignment="1">
      <alignment horizontal="center" vertical="center"/>
    </xf>
    <xf numFmtId="164" fontId="110" fillId="0" borderId="0" xfId="0" applyNumberFormat="1" applyFont="1" applyAlignment="1">
      <alignment horizontal="center" vertical="center"/>
    </xf>
    <xf numFmtId="164" fontId="111" fillId="0" borderId="0" xfId="0" applyNumberFormat="1" applyFont="1" applyAlignment="1">
      <alignment horizontal="center" vertical="center" wrapText="1"/>
    </xf>
    <xf numFmtId="4" fontId="112" fillId="0" borderId="0" xfId="0" applyNumberFormat="1" applyFont="1" applyAlignment="1">
      <alignment horizontal="center" vertical="center"/>
    </xf>
    <xf numFmtId="164" fontId="113" fillId="0" borderId="0" xfId="0" applyNumberFormat="1" applyFont="1" applyAlignment="1">
      <alignment horizontal="center" vertical="center"/>
    </xf>
    <xf numFmtId="0" fontId="114" fillId="0" borderId="0" xfId="0" applyFont="1" applyAlignment="1">
      <alignment horizontal="center" vertical="center" wrapText="1"/>
    </xf>
    <xf numFmtId="4" fontId="115" fillId="0" borderId="0" xfId="0" applyNumberFormat="1" applyFont="1" applyAlignment="1">
      <alignment horizontal="center" vertical="center"/>
    </xf>
    <xf numFmtId="164" fontId="116" fillId="0" borderId="0" xfId="0" applyNumberFormat="1" applyFont="1" applyAlignment="1">
      <alignment horizontal="center" vertical="center"/>
    </xf>
    <xf numFmtId="164" fontId="117" fillId="0" borderId="0" xfId="0" applyNumberFormat="1" applyFont="1" applyAlignment="1">
      <alignment horizontal="center" vertical="center"/>
    </xf>
    <xf numFmtId="165" fontId="118" fillId="0" borderId="0" xfId="0" applyNumberFormat="1" applyFont="1" applyAlignment="1">
      <alignment horizontal="center" vertical="center"/>
    </xf>
    <xf numFmtId="164" fontId="119" fillId="0" borderId="0" xfId="0" applyNumberFormat="1" applyFont="1" applyAlignment="1">
      <alignment horizontal="center" vertical="center"/>
    </xf>
    <xf numFmtId="164" fontId="120" fillId="0" borderId="0" xfId="0" applyNumberFormat="1" applyFont="1" applyAlignment="1">
      <alignment horizontal="center" vertical="center" wrapText="1"/>
    </xf>
    <xf numFmtId="4" fontId="121" fillId="0" borderId="0" xfId="0" applyNumberFormat="1" applyFont="1" applyAlignment="1">
      <alignment horizontal="center" vertical="center"/>
    </xf>
    <xf numFmtId="164" fontId="122" fillId="0" borderId="0" xfId="0" applyNumberFormat="1" applyFont="1" applyAlignment="1">
      <alignment horizontal="center" vertical="center"/>
    </xf>
    <xf numFmtId="0" fontId="123" fillId="0" borderId="0" xfId="0" applyFont="1" applyAlignment="1">
      <alignment horizontal="center" vertical="center" wrapText="1"/>
    </xf>
    <xf numFmtId="4" fontId="124" fillId="0" borderId="0" xfId="0" applyNumberFormat="1" applyFont="1" applyAlignment="1">
      <alignment horizontal="center" vertical="center"/>
    </xf>
    <xf numFmtId="164" fontId="125" fillId="0" borderId="0" xfId="0" applyNumberFormat="1" applyFont="1" applyAlignment="1">
      <alignment horizontal="center" vertical="center"/>
    </xf>
    <xf numFmtId="164" fontId="126" fillId="0" borderId="0" xfId="0" applyNumberFormat="1" applyFont="1" applyAlignment="1">
      <alignment horizontal="center" vertical="center"/>
    </xf>
    <xf numFmtId="165" fontId="127" fillId="0" borderId="0" xfId="0" applyNumberFormat="1" applyFont="1" applyAlignment="1">
      <alignment horizontal="center" vertical="center"/>
    </xf>
    <xf numFmtId="164" fontId="128" fillId="0" borderId="0" xfId="0" applyNumberFormat="1" applyFont="1" applyAlignment="1">
      <alignment horizontal="center" vertical="center"/>
    </xf>
    <xf numFmtId="164" fontId="129" fillId="0" borderId="0" xfId="0" applyNumberFormat="1" applyFont="1" applyAlignment="1">
      <alignment horizontal="center" vertical="center" wrapText="1"/>
    </xf>
    <xf numFmtId="4" fontId="130" fillId="0" borderId="0" xfId="0" applyNumberFormat="1" applyFont="1" applyAlignment="1">
      <alignment horizontal="center" vertical="center"/>
    </xf>
    <xf numFmtId="164" fontId="131" fillId="0" borderId="0" xfId="0" applyNumberFormat="1" applyFont="1" applyAlignment="1">
      <alignment horizontal="center" vertical="center"/>
    </xf>
    <xf numFmtId="0" fontId="132" fillId="3" borderId="1" xfId="0" applyNumberFormat="1" applyFont="1" applyFill="1" applyBorder="1" applyAlignment="1">
      <alignment horizontal="center" vertical="center" wrapText="1"/>
    </xf>
    <xf numFmtId="164" fontId="132" fillId="3" borderId="1" xfId="0" applyNumberFormat="1" applyFont="1" applyFill="1" applyBorder="1" applyAlignment="1">
      <alignment horizontal="center" vertical="center" wrapText="1"/>
    </xf>
    <xf numFmtId="0" fontId="133" fillId="0" borderId="0" xfId="0" applyFont="1" applyAlignment="1">
      <alignment horizontal="center" vertical="center" wrapText="1"/>
    </xf>
    <xf numFmtId="4" fontId="134" fillId="0" borderId="0" xfId="0" applyNumberFormat="1" applyFont="1" applyAlignment="1">
      <alignment horizontal="center" vertical="center"/>
    </xf>
    <xf numFmtId="164" fontId="135" fillId="0" borderId="0" xfId="0" applyNumberFormat="1" applyFont="1" applyAlignment="1">
      <alignment horizontal="center" vertical="center"/>
    </xf>
    <xf numFmtId="164" fontId="136" fillId="0" borderId="0" xfId="0" applyNumberFormat="1" applyFont="1" applyAlignment="1">
      <alignment horizontal="center" vertical="center"/>
    </xf>
    <xf numFmtId="165" fontId="137" fillId="0" borderId="0" xfId="0" applyNumberFormat="1" applyFont="1" applyAlignment="1">
      <alignment horizontal="center" vertical="center"/>
    </xf>
    <xf numFmtId="164" fontId="138" fillId="0" borderId="0" xfId="0" applyNumberFormat="1" applyFont="1" applyAlignment="1">
      <alignment horizontal="center" vertical="center"/>
    </xf>
    <xf numFmtId="164" fontId="139" fillId="0" borderId="0" xfId="0" applyNumberFormat="1" applyFont="1" applyAlignment="1">
      <alignment horizontal="center" vertical="center" wrapText="1"/>
    </xf>
    <xf numFmtId="4" fontId="140" fillId="0" borderId="0" xfId="0" applyNumberFormat="1" applyFont="1" applyAlignment="1">
      <alignment horizontal="center" vertical="center"/>
    </xf>
    <xf numFmtId="164" fontId="141" fillId="0" borderId="0" xfId="0" applyNumberFormat="1" applyFont="1" applyAlignment="1">
      <alignment horizontal="center" vertical="center"/>
    </xf>
    <xf numFmtId="0" fontId="142" fillId="3" borderId="1" xfId="0" applyNumberFormat="1" applyFont="1" applyFill="1" applyBorder="1" applyAlignment="1">
      <alignment horizontal="center" vertical="center" wrapText="1"/>
    </xf>
    <xf numFmtId="164" fontId="142" fillId="3" borderId="1" xfId="0" applyNumberFormat="1" applyFont="1" applyFill="1" applyBorder="1" applyAlignment="1">
      <alignment horizontal="center" vertical="center" wrapText="1"/>
    </xf>
    <xf numFmtId="0" fontId="143" fillId="0" borderId="0" xfId="0" applyFont="1" applyAlignment="1">
      <alignment horizontal="center" vertical="center" wrapText="1"/>
    </xf>
    <xf numFmtId="4" fontId="144" fillId="0" borderId="0" xfId="0" applyNumberFormat="1" applyFont="1" applyAlignment="1">
      <alignment horizontal="center" vertical="center"/>
    </xf>
    <xf numFmtId="164" fontId="145" fillId="0" borderId="0" xfId="0" applyNumberFormat="1" applyFont="1" applyAlignment="1">
      <alignment horizontal="center" vertical="center"/>
    </xf>
    <xf numFmtId="164" fontId="146" fillId="0" borderId="0" xfId="0" applyNumberFormat="1" applyFont="1" applyAlignment="1">
      <alignment horizontal="center" vertical="center"/>
    </xf>
    <xf numFmtId="165" fontId="147" fillId="0" borderId="0" xfId="0" applyNumberFormat="1" applyFont="1" applyAlignment="1">
      <alignment horizontal="center" vertical="center"/>
    </xf>
    <xf numFmtId="164" fontId="148" fillId="0" borderId="0" xfId="0" applyNumberFormat="1" applyFont="1" applyAlignment="1">
      <alignment horizontal="center" vertical="center"/>
    </xf>
    <xf numFmtId="164" fontId="149" fillId="0" borderId="0" xfId="0" applyNumberFormat="1" applyFont="1" applyAlignment="1">
      <alignment horizontal="center" vertical="center" wrapText="1"/>
    </xf>
    <xf numFmtId="4" fontId="150" fillId="0" borderId="0" xfId="0" applyNumberFormat="1" applyFont="1" applyAlignment="1">
      <alignment horizontal="center" vertical="center"/>
    </xf>
    <xf numFmtId="164" fontId="151" fillId="0" borderId="0" xfId="0" applyNumberFormat="1" applyFont="1" applyAlignment="1">
      <alignment horizontal="center" vertical="center"/>
    </xf>
    <xf numFmtId="0" fontId="152" fillId="0" borderId="0" xfId="0" applyFont="1" applyAlignment="1">
      <alignment horizontal="center" vertical="center" wrapText="1"/>
    </xf>
    <xf numFmtId="4" fontId="153" fillId="0" borderId="0" xfId="0" applyNumberFormat="1" applyFont="1" applyAlignment="1">
      <alignment horizontal="center" vertical="center"/>
    </xf>
    <xf numFmtId="164" fontId="154" fillId="0" borderId="0" xfId="0" applyNumberFormat="1" applyFont="1" applyAlignment="1">
      <alignment horizontal="center" vertical="center"/>
    </xf>
    <xf numFmtId="164" fontId="155" fillId="0" borderId="0" xfId="0" applyNumberFormat="1" applyFont="1" applyAlignment="1">
      <alignment horizontal="center" vertical="center"/>
    </xf>
    <xf numFmtId="165" fontId="156" fillId="0" borderId="0" xfId="0" applyNumberFormat="1" applyFont="1" applyAlignment="1">
      <alignment horizontal="center" vertical="center"/>
    </xf>
    <xf numFmtId="164" fontId="157" fillId="0" borderId="0" xfId="0" applyNumberFormat="1" applyFont="1" applyAlignment="1">
      <alignment horizontal="center" vertical="center"/>
    </xf>
    <xf numFmtId="164" fontId="158" fillId="0" borderId="0" xfId="0" applyNumberFormat="1" applyFont="1" applyAlignment="1">
      <alignment horizontal="center" vertical="center" wrapText="1"/>
    </xf>
    <xf numFmtId="4" fontId="159" fillId="0" borderId="0" xfId="0" applyNumberFormat="1" applyFont="1" applyAlignment="1">
      <alignment horizontal="center" vertical="center"/>
    </xf>
    <xf numFmtId="164" fontId="160" fillId="0" borderId="0" xfId="0" applyNumberFormat="1" applyFont="1" applyAlignment="1">
      <alignment horizontal="center" vertical="center"/>
    </xf>
    <xf numFmtId="0" fontId="161" fillId="0" borderId="0" xfId="0" applyFont="1" applyAlignment="1">
      <alignment horizontal="center" vertical="center" wrapText="1"/>
    </xf>
    <xf numFmtId="4" fontId="162" fillId="0" borderId="0" xfId="0" applyNumberFormat="1" applyFont="1" applyAlignment="1">
      <alignment horizontal="center" vertical="center"/>
    </xf>
    <xf numFmtId="164" fontId="163" fillId="0" borderId="0" xfId="0" applyNumberFormat="1" applyFont="1" applyAlignment="1">
      <alignment horizontal="center" vertical="center"/>
    </xf>
    <xf numFmtId="164" fontId="164" fillId="0" borderId="0" xfId="0" applyNumberFormat="1" applyFont="1" applyAlignment="1">
      <alignment horizontal="center" vertical="center"/>
    </xf>
    <xf numFmtId="165" fontId="165" fillId="0" borderId="0" xfId="0" applyNumberFormat="1" applyFont="1" applyAlignment="1">
      <alignment horizontal="center" vertical="center"/>
    </xf>
    <xf numFmtId="164" fontId="166" fillId="0" borderId="0" xfId="0" applyNumberFormat="1" applyFont="1" applyAlignment="1">
      <alignment horizontal="center" vertical="center"/>
    </xf>
    <xf numFmtId="164" fontId="167" fillId="0" borderId="0" xfId="0" applyNumberFormat="1" applyFont="1" applyAlignment="1">
      <alignment horizontal="center" vertical="center" wrapText="1"/>
    </xf>
    <xf numFmtId="4" fontId="168" fillId="0" borderId="0" xfId="0" applyNumberFormat="1" applyFont="1" applyAlignment="1">
      <alignment horizontal="center" vertical="center"/>
    </xf>
    <xf numFmtId="164" fontId="169" fillId="0" borderId="0" xfId="0" applyNumberFormat="1" applyFont="1" applyAlignment="1">
      <alignment horizontal="center" vertical="center"/>
    </xf>
    <xf numFmtId="0" fontId="170" fillId="0" borderId="0" xfId="0" applyFont="1" applyAlignment="1">
      <alignment horizontal="center" vertical="center" wrapText="1"/>
    </xf>
    <xf numFmtId="4" fontId="171" fillId="0" borderId="0" xfId="0" applyNumberFormat="1" applyFont="1" applyAlignment="1">
      <alignment horizontal="center" vertical="center"/>
    </xf>
    <xf numFmtId="164" fontId="172" fillId="0" borderId="0" xfId="0" applyNumberFormat="1" applyFont="1" applyAlignment="1">
      <alignment horizontal="center" vertical="center"/>
    </xf>
    <xf numFmtId="164" fontId="173" fillId="0" borderId="0" xfId="0" applyNumberFormat="1" applyFont="1" applyAlignment="1">
      <alignment horizontal="center" vertical="center"/>
    </xf>
    <xf numFmtId="165" fontId="174" fillId="0" borderId="0" xfId="0" applyNumberFormat="1" applyFont="1" applyAlignment="1">
      <alignment horizontal="center" vertical="center"/>
    </xf>
    <xf numFmtId="164" fontId="175" fillId="0" borderId="0" xfId="0" applyNumberFormat="1" applyFont="1" applyAlignment="1">
      <alignment horizontal="center" vertical="center"/>
    </xf>
    <xf numFmtId="164" fontId="176" fillId="0" borderId="0" xfId="0" applyNumberFormat="1" applyFont="1" applyAlignment="1">
      <alignment horizontal="center" vertical="center" wrapText="1"/>
    </xf>
    <xf numFmtId="4" fontId="177" fillId="0" borderId="0" xfId="0" applyNumberFormat="1" applyFont="1" applyAlignment="1">
      <alignment horizontal="center" vertical="center"/>
    </xf>
    <xf numFmtId="164" fontId="178" fillId="0" borderId="0" xfId="0" applyNumberFormat="1" applyFont="1" applyAlignment="1">
      <alignment horizontal="center" vertical="center"/>
    </xf>
    <xf numFmtId="0" fontId="179" fillId="0" borderId="0" xfId="0" applyFont="1" applyAlignment="1">
      <alignment horizontal="center" vertical="center" wrapText="1"/>
    </xf>
    <xf numFmtId="4" fontId="180" fillId="0" borderId="0" xfId="0" applyNumberFormat="1" applyFont="1" applyAlignment="1">
      <alignment horizontal="center" vertical="center"/>
    </xf>
    <xf numFmtId="164" fontId="181" fillId="0" borderId="0" xfId="0" applyNumberFormat="1" applyFont="1" applyAlignment="1">
      <alignment horizontal="center" vertical="center"/>
    </xf>
    <xf numFmtId="164" fontId="182" fillId="0" borderId="0" xfId="0" applyNumberFormat="1" applyFont="1" applyAlignment="1">
      <alignment horizontal="center" vertical="center"/>
    </xf>
    <xf numFmtId="165" fontId="183" fillId="0" borderId="0" xfId="0" applyNumberFormat="1" applyFont="1" applyAlignment="1">
      <alignment horizontal="center" vertical="center"/>
    </xf>
    <xf numFmtId="164" fontId="184" fillId="0" borderId="0" xfId="0" applyNumberFormat="1" applyFont="1" applyAlignment="1">
      <alignment horizontal="center" vertical="center"/>
    </xf>
    <xf numFmtId="164" fontId="185" fillId="0" borderId="0" xfId="0" applyNumberFormat="1" applyFont="1" applyAlignment="1">
      <alignment horizontal="center" vertical="center" wrapText="1"/>
    </xf>
    <xf numFmtId="4" fontId="186" fillId="0" borderId="0" xfId="0" applyNumberFormat="1" applyFont="1" applyAlignment="1">
      <alignment horizontal="center" vertical="center"/>
    </xf>
    <xf numFmtId="164" fontId="187" fillId="0" borderId="0" xfId="0" applyNumberFormat="1" applyFont="1" applyAlignment="1">
      <alignment horizontal="center" vertical="center"/>
    </xf>
    <xf numFmtId="0" fontId="188" fillId="0" borderId="0" xfId="0" applyFont="1" applyAlignment="1">
      <alignment horizontal="center" vertical="center" wrapText="1"/>
    </xf>
    <xf numFmtId="4" fontId="189" fillId="0" borderId="0" xfId="0" applyNumberFormat="1" applyFont="1" applyAlignment="1">
      <alignment horizontal="center" vertical="center"/>
    </xf>
    <xf numFmtId="164" fontId="190" fillId="0" borderId="0" xfId="0" applyNumberFormat="1" applyFont="1" applyAlignment="1">
      <alignment horizontal="center" vertical="center"/>
    </xf>
    <xf numFmtId="164" fontId="191" fillId="0" borderId="0" xfId="0" applyNumberFormat="1" applyFont="1" applyAlignment="1">
      <alignment horizontal="center" vertical="center"/>
    </xf>
    <xf numFmtId="165" fontId="192" fillId="0" borderId="0" xfId="0" applyNumberFormat="1" applyFont="1" applyAlignment="1">
      <alignment horizontal="center" vertical="center"/>
    </xf>
    <xf numFmtId="164" fontId="193" fillId="0" borderId="0" xfId="0" applyNumberFormat="1" applyFont="1" applyAlignment="1">
      <alignment horizontal="center" vertical="center"/>
    </xf>
    <xf numFmtId="164" fontId="194" fillId="0" borderId="0" xfId="0" applyNumberFormat="1" applyFont="1" applyAlignment="1">
      <alignment horizontal="center" vertical="center" wrapText="1"/>
    </xf>
    <xf numFmtId="4" fontId="195" fillId="0" borderId="0" xfId="0" applyNumberFormat="1" applyFont="1" applyAlignment="1">
      <alignment horizontal="center" vertical="center"/>
    </xf>
    <xf numFmtId="164" fontId="196" fillId="0" borderId="0" xfId="0" applyNumberFormat="1" applyFont="1" applyAlignment="1">
      <alignment horizontal="center" vertical="center"/>
    </xf>
    <xf numFmtId="0" fontId="197" fillId="3" borderId="1" xfId="0" applyNumberFormat="1" applyFont="1" applyFill="1" applyBorder="1" applyAlignment="1">
      <alignment horizontal="center" vertical="center" wrapText="1"/>
    </xf>
    <xf numFmtId="164" fontId="197" fillId="3" borderId="1" xfId="0" applyNumberFormat="1" applyFont="1" applyFill="1" applyBorder="1" applyAlignment="1">
      <alignment horizontal="center" vertical="center" wrapText="1"/>
    </xf>
    <xf numFmtId="0" fontId="198" fillId="0" borderId="0" xfId="0" applyFont="1" applyAlignment="1">
      <alignment horizontal="center" vertical="center" wrapText="1"/>
    </xf>
    <xf numFmtId="4" fontId="199" fillId="0" borderId="0" xfId="0" applyNumberFormat="1" applyFont="1" applyAlignment="1">
      <alignment horizontal="center" vertical="center"/>
    </xf>
    <xf numFmtId="164" fontId="200" fillId="0" borderId="0" xfId="0" applyNumberFormat="1" applyFont="1" applyAlignment="1">
      <alignment horizontal="center" vertical="center"/>
    </xf>
    <xf numFmtId="164" fontId="201" fillId="0" borderId="0" xfId="0" applyNumberFormat="1" applyFont="1" applyAlignment="1">
      <alignment horizontal="center" vertical="center"/>
    </xf>
    <xf numFmtId="165" fontId="202" fillId="0" borderId="0" xfId="0" applyNumberFormat="1" applyFont="1" applyAlignment="1">
      <alignment horizontal="center" vertical="center"/>
    </xf>
    <xf numFmtId="164" fontId="203" fillId="0" borderId="0" xfId="0" applyNumberFormat="1" applyFont="1" applyAlignment="1">
      <alignment horizontal="center" vertical="center"/>
    </xf>
    <xf numFmtId="164" fontId="204" fillId="0" borderId="0" xfId="0" applyNumberFormat="1" applyFont="1" applyAlignment="1">
      <alignment horizontal="center" vertical="center" wrapText="1"/>
    </xf>
    <xf numFmtId="4" fontId="205" fillId="0" borderId="0" xfId="0" applyNumberFormat="1" applyFont="1" applyAlignment="1">
      <alignment horizontal="center" vertical="center"/>
    </xf>
    <xf numFmtId="164" fontId="206" fillId="0" borderId="0" xfId="0" applyNumberFormat="1" applyFont="1" applyAlignment="1">
      <alignment horizontal="center" vertical="center"/>
    </xf>
    <xf numFmtId="0" fontId="207" fillId="0" borderId="0" xfId="0" applyFont="1" applyAlignment="1">
      <alignment horizontal="center" vertical="center" wrapText="1"/>
    </xf>
    <xf numFmtId="4" fontId="208" fillId="0" borderId="0" xfId="0" applyNumberFormat="1" applyFont="1" applyAlignment="1">
      <alignment horizontal="center" vertical="center"/>
    </xf>
    <xf numFmtId="164" fontId="209" fillId="0" borderId="0" xfId="0" applyNumberFormat="1" applyFont="1" applyAlignment="1">
      <alignment horizontal="center" vertical="center"/>
    </xf>
    <xf numFmtId="164" fontId="210" fillId="0" borderId="0" xfId="0" applyNumberFormat="1" applyFont="1" applyAlignment="1">
      <alignment horizontal="center" vertical="center"/>
    </xf>
    <xf numFmtId="165" fontId="211" fillId="0" borderId="0" xfId="0" applyNumberFormat="1" applyFont="1" applyAlignment="1">
      <alignment horizontal="center" vertical="center"/>
    </xf>
    <xf numFmtId="164" fontId="212" fillId="0" borderId="0" xfId="0" applyNumberFormat="1" applyFont="1" applyAlignment="1">
      <alignment horizontal="center" vertical="center"/>
    </xf>
    <xf numFmtId="164" fontId="213" fillId="0" borderId="0" xfId="0" applyNumberFormat="1" applyFont="1" applyAlignment="1">
      <alignment horizontal="center" vertical="center" wrapText="1"/>
    </xf>
    <xf numFmtId="4" fontId="214" fillId="0" borderId="0" xfId="0" applyNumberFormat="1" applyFont="1" applyAlignment="1">
      <alignment horizontal="center" vertical="center"/>
    </xf>
    <xf numFmtId="164" fontId="215" fillId="0" borderId="0" xfId="0" applyNumberFormat="1" applyFont="1" applyAlignment="1">
      <alignment horizontal="center" vertical="center"/>
    </xf>
    <xf numFmtId="0" fontId="216" fillId="0" borderId="0" xfId="0" applyFont="1" applyAlignment="1">
      <alignment horizontal="center" vertical="center" wrapText="1"/>
    </xf>
    <xf numFmtId="4" fontId="217" fillId="0" borderId="0" xfId="0" applyNumberFormat="1" applyFont="1" applyAlignment="1">
      <alignment horizontal="center" vertical="center"/>
    </xf>
    <xf numFmtId="164" fontId="218" fillId="0" borderId="0" xfId="0" applyNumberFormat="1" applyFont="1" applyAlignment="1">
      <alignment horizontal="center" vertical="center"/>
    </xf>
    <xf numFmtId="164" fontId="219" fillId="0" borderId="0" xfId="0" applyNumberFormat="1" applyFont="1" applyAlignment="1">
      <alignment horizontal="center" vertical="center"/>
    </xf>
    <xf numFmtId="165" fontId="220" fillId="0" borderId="0" xfId="0" applyNumberFormat="1" applyFont="1" applyAlignment="1">
      <alignment horizontal="center" vertical="center"/>
    </xf>
    <xf numFmtId="164" fontId="221" fillId="0" borderId="0" xfId="0" applyNumberFormat="1" applyFont="1" applyAlignment="1">
      <alignment horizontal="center" vertical="center"/>
    </xf>
    <xf numFmtId="164" fontId="222" fillId="0" borderId="0" xfId="0" applyNumberFormat="1" applyFont="1" applyAlignment="1">
      <alignment horizontal="center" vertical="center" wrapText="1"/>
    </xf>
    <xf numFmtId="4" fontId="223" fillId="0" borderId="0" xfId="0" applyNumberFormat="1" applyFont="1" applyAlignment="1">
      <alignment horizontal="center" vertical="center"/>
    </xf>
    <xf numFmtId="164" fontId="224" fillId="0" borderId="0" xfId="0" applyNumberFormat="1" applyFont="1" applyAlignment="1">
      <alignment horizontal="center" vertical="center"/>
    </xf>
    <xf numFmtId="0" fontId="225" fillId="0" borderId="0" xfId="0" applyFont="1" applyAlignment="1">
      <alignment horizontal="center" vertical="center" wrapText="1"/>
    </xf>
    <xf numFmtId="4" fontId="226" fillId="0" borderId="0" xfId="0" applyNumberFormat="1" applyFont="1" applyAlignment="1">
      <alignment horizontal="center" vertical="center"/>
    </xf>
    <xf numFmtId="164" fontId="227" fillId="0" borderId="0" xfId="0" applyNumberFormat="1" applyFont="1" applyAlignment="1">
      <alignment horizontal="center" vertical="center"/>
    </xf>
    <xf numFmtId="164" fontId="228" fillId="0" borderId="0" xfId="0" applyNumberFormat="1" applyFont="1" applyAlignment="1">
      <alignment horizontal="center" vertical="center"/>
    </xf>
    <xf numFmtId="165" fontId="229" fillId="0" borderId="0" xfId="0" applyNumberFormat="1" applyFont="1" applyAlignment="1">
      <alignment horizontal="center" vertical="center"/>
    </xf>
    <xf numFmtId="164" fontId="230" fillId="0" borderId="0" xfId="0" applyNumberFormat="1" applyFont="1" applyAlignment="1">
      <alignment horizontal="center" vertical="center"/>
    </xf>
    <xf numFmtId="164" fontId="231" fillId="0" borderId="0" xfId="0" applyNumberFormat="1" applyFont="1" applyAlignment="1">
      <alignment horizontal="center" vertical="center" wrapText="1"/>
    </xf>
    <xf numFmtId="4" fontId="232" fillId="0" borderId="0" xfId="0" applyNumberFormat="1" applyFont="1" applyAlignment="1">
      <alignment horizontal="center" vertical="center"/>
    </xf>
    <xf numFmtId="164" fontId="233" fillId="0" borderId="0" xfId="0" applyNumberFormat="1" applyFont="1" applyAlignment="1">
      <alignment horizontal="center" vertical="center"/>
    </xf>
    <xf numFmtId="0" fontId="234" fillId="3" borderId="1" xfId="0" applyNumberFormat="1" applyFont="1" applyFill="1" applyBorder="1" applyAlignment="1">
      <alignment horizontal="center" vertical="center" wrapText="1"/>
    </xf>
    <xf numFmtId="164" fontId="234" fillId="3" borderId="1" xfId="0" applyNumberFormat="1" applyFont="1" applyFill="1" applyBorder="1" applyAlignment="1">
      <alignment horizontal="center" vertical="center"/>
    </xf>
    <xf numFmtId="0" fontId="235" fillId="3" borderId="1" xfId="0" applyNumberFormat="1" applyFont="1" applyFill="1" applyBorder="1" applyAlignment="1">
      <alignment horizontal="center" vertical="center" wrapText="1"/>
    </xf>
    <xf numFmtId="164" fontId="235" fillId="3" borderId="1" xfId="0" applyNumberFormat="1" applyFont="1" applyFill="1" applyBorder="1" applyAlignment="1">
      <alignment horizontal="center" vertical="center"/>
    </xf>
    <xf numFmtId="0" fontId="236" fillId="2" borderId="0" xfId="0" applyFont="1" applyFill="1" applyAlignment="1">
      <alignment horizontal="center"/>
    </xf>
    <xf numFmtId="0" fontId="237" fillId="0" borderId="0" xfId="0" applyFont="1" applyAlignment="1">
      <alignment horizontal="center" vertical="center" wrapText="1"/>
    </xf>
    <xf numFmtId="165" fontId="238" fillId="0" borderId="0" xfId="0" applyNumberFormat="1" applyFont="1" applyAlignment="1">
      <alignment horizontal="center" vertical="center" wrapText="1"/>
    </xf>
    <xf numFmtId="165" fontId="239" fillId="0" borderId="0" xfId="0" applyNumberFormat="1" applyFont="1" applyAlignment="1">
      <alignment horizontal="center" vertical="center" wrapText="1"/>
    </xf>
    <xf numFmtId="165" fontId="240" fillId="0" borderId="0" xfId="0" applyNumberFormat="1" applyFont="1" applyAlignment="1">
      <alignment horizontal="center" vertical="center" wrapText="1"/>
    </xf>
    <xf numFmtId="165" fontId="241" fillId="0" borderId="0" xfId="0" applyNumberFormat="1" applyFont="1" applyAlignment="1">
      <alignment horizontal="center" vertical="center" wrapText="1"/>
    </xf>
    <xf numFmtId="165" fontId="242" fillId="0" borderId="0" xfId="0" applyNumberFormat="1" applyFont="1" applyAlignment="1">
      <alignment horizontal="center" vertical="center" wrapText="1"/>
    </xf>
    <xf numFmtId="0" fontId="243" fillId="0" borderId="0" xfId="0" applyFont="1" applyAlignment="1">
      <alignment horizontal="center" vertical="center" wrapText="1"/>
    </xf>
    <xf numFmtId="165" fontId="244" fillId="0" borderId="0" xfId="0" applyNumberFormat="1" applyFont="1" applyAlignment="1">
      <alignment horizontal="center" vertical="center" wrapText="1"/>
    </xf>
    <xf numFmtId="165" fontId="245" fillId="0" borderId="0" xfId="0" applyNumberFormat="1" applyFont="1" applyAlignment="1">
      <alignment horizontal="center" vertical="center" wrapText="1"/>
    </xf>
    <xf numFmtId="165" fontId="246" fillId="0" borderId="0" xfId="0" applyNumberFormat="1" applyFont="1" applyAlignment="1">
      <alignment horizontal="center" vertical="center" wrapText="1"/>
    </xf>
    <xf numFmtId="165" fontId="247" fillId="0" borderId="0" xfId="0" applyNumberFormat="1" applyFont="1" applyAlignment="1">
      <alignment horizontal="center" vertical="center" wrapText="1"/>
    </xf>
    <xf numFmtId="165" fontId="248" fillId="0" borderId="0" xfId="0" applyNumberFormat="1" applyFont="1" applyAlignment="1">
      <alignment horizontal="center" vertical="center" wrapText="1"/>
    </xf>
    <xf numFmtId="0" fontId="249" fillId="0" borderId="0" xfId="0" applyFont="1" applyAlignment="1">
      <alignment horizontal="center" vertical="center" wrapText="1"/>
    </xf>
    <xf numFmtId="165" fontId="250" fillId="0" borderId="0" xfId="0" applyNumberFormat="1" applyFont="1" applyAlignment="1">
      <alignment horizontal="center" vertical="center" wrapText="1"/>
    </xf>
    <xf numFmtId="165" fontId="251" fillId="0" borderId="0" xfId="0" applyNumberFormat="1" applyFont="1" applyAlignment="1">
      <alignment horizontal="center" vertical="center" wrapText="1"/>
    </xf>
    <xf numFmtId="165" fontId="252" fillId="0" borderId="0" xfId="0" applyNumberFormat="1" applyFont="1" applyAlignment="1">
      <alignment horizontal="center" vertical="center" wrapText="1"/>
    </xf>
    <xf numFmtId="165" fontId="253" fillId="0" borderId="0" xfId="0" applyNumberFormat="1" applyFont="1" applyAlignment="1">
      <alignment horizontal="center" vertical="center" wrapText="1"/>
    </xf>
    <xf numFmtId="165" fontId="254" fillId="0" borderId="0" xfId="0" applyNumberFormat="1" applyFont="1" applyAlignment="1">
      <alignment horizontal="center" vertical="center" wrapText="1"/>
    </xf>
    <xf numFmtId="0" fontId="255" fillId="0" borderId="0" xfId="0" applyFont="1" applyAlignment="1">
      <alignment horizontal="center" vertical="center" wrapText="1"/>
    </xf>
    <xf numFmtId="165" fontId="256" fillId="0" borderId="0" xfId="0" applyNumberFormat="1" applyFont="1" applyAlignment="1">
      <alignment horizontal="center" vertical="center" wrapText="1"/>
    </xf>
    <xf numFmtId="165" fontId="257" fillId="0" borderId="0" xfId="0" applyNumberFormat="1" applyFont="1" applyAlignment="1">
      <alignment horizontal="center" vertical="center" wrapText="1"/>
    </xf>
    <xf numFmtId="165" fontId="258" fillId="0" borderId="0" xfId="0" applyNumberFormat="1" applyFont="1" applyAlignment="1">
      <alignment horizontal="center" vertical="center" wrapText="1"/>
    </xf>
    <xf numFmtId="165" fontId="259" fillId="0" borderId="0" xfId="0" applyNumberFormat="1" applyFont="1" applyAlignment="1">
      <alignment horizontal="center" vertical="center" wrapText="1"/>
    </xf>
    <xf numFmtId="0" fontId="260" fillId="0" borderId="0" xfId="0" applyFont="1" applyAlignment="1">
      <alignment horizontal="center" vertical="center" wrapText="1"/>
    </xf>
    <xf numFmtId="165" fontId="261" fillId="0" borderId="0" xfId="0" applyNumberFormat="1" applyFont="1" applyAlignment="1">
      <alignment horizontal="center" vertical="center" wrapText="1"/>
    </xf>
    <xf numFmtId="165" fontId="262" fillId="0" borderId="0" xfId="0" applyNumberFormat="1" applyFont="1" applyAlignment="1">
      <alignment horizontal="center" vertical="center" wrapText="1"/>
    </xf>
    <xf numFmtId="165" fontId="263" fillId="0" borderId="0" xfId="0" applyNumberFormat="1" applyFont="1" applyAlignment="1">
      <alignment horizontal="center" vertical="center" wrapText="1"/>
    </xf>
    <xf numFmtId="0" fontId="264" fillId="0" borderId="0" xfId="0" applyFont="1" applyAlignment="1">
      <alignment horizontal="center" vertical="center" wrapText="1"/>
    </xf>
    <xf numFmtId="165" fontId="265" fillId="0" borderId="0" xfId="0" applyNumberFormat="1" applyFont="1" applyAlignment="1">
      <alignment horizontal="center" vertical="center" wrapText="1"/>
    </xf>
    <xf numFmtId="165" fontId="266" fillId="0" borderId="0" xfId="0" applyNumberFormat="1" applyFont="1" applyAlignment="1">
      <alignment horizontal="center" vertical="center" wrapText="1"/>
    </xf>
    <xf numFmtId="165" fontId="267" fillId="0" borderId="0" xfId="0" applyNumberFormat="1" applyFont="1" applyAlignment="1">
      <alignment horizontal="center" vertical="center" wrapText="1"/>
    </xf>
    <xf numFmtId="0" fontId="268" fillId="0" borderId="0" xfId="0" applyFont="1" applyAlignment="1">
      <alignment horizontal="center" vertical="center" wrapText="1"/>
    </xf>
    <xf numFmtId="165" fontId="269" fillId="0" borderId="0" xfId="0" applyNumberFormat="1" applyFont="1" applyAlignment="1">
      <alignment horizontal="center" vertical="center" wrapText="1"/>
    </xf>
    <xf numFmtId="165" fontId="270" fillId="0" borderId="0" xfId="0" applyNumberFormat="1" applyFont="1" applyAlignment="1">
      <alignment horizontal="center" vertical="center" wrapText="1"/>
    </xf>
    <xf numFmtId="0" fontId="237" fillId="0" borderId="0" xfId="0" applyFont="1" applyAlignment="1">
      <alignment horizontal="center" vertical="center" wrapText="1"/>
    </xf>
    <xf numFmtId="0" fontId="0" fillId="0" borderId="0" xfId="0"/>
    <xf numFmtId="0" fontId="243" fillId="0" borderId="0" xfId="0" applyFont="1" applyAlignment="1">
      <alignment horizontal="center" vertical="center" wrapText="1"/>
    </xf>
    <xf numFmtId="0" fontId="249" fillId="0" borderId="0" xfId="0" applyFont="1" applyAlignment="1">
      <alignment horizontal="center" vertical="center" wrapText="1"/>
    </xf>
    <xf numFmtId="0" fontId="255" fillId="0" borderId="0" xfId="0" applyFont="1" applyAlignment="1">
      <alignment horizontal="center" vertical="center" wrapText="1"/>
    </xf>
    <xf numFmtId="0" fontId="260" fillId="0" borderId="0" xfId="0" applyFont="1" applyAlignment="1">
      <alignment horizontal="center" vertical="center" wrapText="1"/>
    </xf>
    <xf numFmtId="0" fontId="264" fillId="0" borderId="0" xfId="0" applyFont="1" applyAlignment="1">
      <alignment horizontal="center" vertical="center" wrapText="1"/>
    </xf>
    <xf numFmtId="0" fontId="268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Q35"/>
  <sheetViews>
    <sheetView tabSelected="1" zoomScale="70" zoomScaleNormal="70" workbookViewId="0"/>
  </sheetViews>
  <sheetFormatPr defaultRowHeight="15"/>
  <cols>
    <col min="1" max="1" width="15" customWidth="1"/>
    <col min="2" max="2" width="25" customWidth="1"/>
    <col min="3" max="4" width="12" customWidth="1"/>
    <col min="5" max="5" width="70" customWidth="1"/>
    <col min="6" max="6" width="20" customWidth="1"/>
    <col min="7" max="7" width="10" customWidth="1"/>
    <col min="8" max="8" width="25" customWidth="1"/>
    <col min="9" max="9" width="15" customWidth="1"/>
    <col min="10" max="10" width="13" customWidth="1"/>
    <col min="11" max="12" width="35" customWidth="1"/>
    <col min="13" max="14" width="20" customWidth="1"/>
    <col min="15" max="15" width="50" customWidth="1"/>
    <col min="16" max="17" width="15" customWidth="1"/>
  </cols>
  <sheetData>
    <row r="1" spans="1:1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</row>
    <row r="2" spans="1:17" ht="45" customHeight="1">
      <c r="A2" s="2" t="s">
        <v>17</v>
      </c>
      <c r="B2" s="2" t="s">
        <v>18</v>
      </c>
      <c r="C2" s="2" t="s">
        <v>19</v>
      </c>
      <c r="D2" s="2" t="s">
        <v>19</v>
      </c>
      <c r="E2" s="2" t="s">
        <v>20</v>
      </c>
      <c r="F2" s="2" t="s">
        <v>19</v>
      </c>
      <c r="G2" s="2" t="s">
        <v>19</v>
      </c>
      <c r="H2" s="2" t="s">
        <v>19</v>
      </c>
      <c r="I2" s="2" t="s">
        <v>19</v>
      </c>
      <c r="J2" s="2" t="s">
        <v>19</v>
      </c>
      <c r="K2" s="2" t="s">
        <v>19</v>
      </c>
      <c r="L2" s="3">
        <f>ROUND(L3,2)</f>
        <v>105300</v>
      </c>
      <c r="M2" s="2" t="s">
        <v>19</v>
      </c>
      <c r="N2" s="2" t="s">
        <v>19</v>
      </c>
      <c r="O2" s="2" t="s">
        <v>19</v>
      </c>
      <c r="P2" s="2" t="s">
        <v>19</v>
      </c>
      <c r="Q2" s="2" t="s">
        <v>19</v>
      </c>
    </row>
    <row r="3" spans="1:17" ht="45" customHeight="1">
      <c r="A3" s="4" t="s">
        <v>21</v>
      </c>
      <c r="B3" s="4" t="s">
        <v>22</v>
      </c>
      <c r="C3" s="4" t="s">
        <v>23</v>
      </c>
      <c r="D3" s="4" t="s">
        <v>24</v>
      </c>
      <c r="E3" s="4" t="s">
        <v>20</v>
      </c>
      <c r="F3" s="5">
        <f>P3</f>
        <v>100</v>
      </c>
      <c r="G3" s="4" t="s">
        <v>25</v>
      </c>
      <c r="H3" s="6">
        <v>853.46</v>
      </c>
      <c r="I3" s="7">
        <v>853.46</v>
      </c>
      <c r="J3" s="8">
        <v>0.23379999999999998</v>
      </c>
      <c r="K3" s="9">
        <f>ROUND(I3,2)+(ROUND(I3,2)*J3)</f>
        <v>1052.9989479999999</v>
      </c>
      <c r="L3" s="10">
        <f>ROUND(Q3,2)</f>
        <v>105300</v>
      </c>
      <c r="M3" s="4" t="s">
        <v>19</v>
      </c>
      <c r="N3" s="4" t="s">
        <v>18</v>
      </c>
      <c r="O3" s="4" t="s">
        <v>26</v>
      </c>
      <c r="P3" s="11">
        <v>100</v>
      </c>
      <c r="Q3" s="12">
        <f>ROUND(K3,2)*P3</f>
        <v>105300</v>
      </c>
    </row>
    <row r="4" spans="1:17" ht="45" customHeight="1">
      <c r="A4" s="13" t="s">
        <v>17</v>
      </c>
      <c r="B4" s="13" t="s">
        <v>27</v>
      </c>
      <c r="C4" s="13" t="s">
        <v>19</v>
      </c>
      <c r="D4" s="13" t="s">
        <v>19</v>
      </c>
      <c r="E4" s="13" t="s">
        <v>28</v>
      </c>
      <c r="F4" s="13" t="s">
        <v>19</v>
      </c>
      <c r="G4" s="13" t="s">
        <v>19</v>
      </c>
      <c r="H4" s="13" t="s">
        <v>19</v>
      </c>
      <c r="I4" s="13" t="s">
        <v>19</v>
      </c>
      <c r="J4" s="13" t="s">
        <v>19</v>
      </c>
      <c r="K4" s="13" t="s">
        <v>19</v>
      </c>
      <c r="L4" s="14">
        <f>ROUND(L5,2)+ROUND(L6,2)+ROUND(L7,2)+ROUND(L8,2)</f>
        <v>25705.66</v>
      </c>
      <c r="M4" s="13" t="s">
        <v>19</v>
      </c>
      <c r="N4" s="13" t="s">
        <v>19</v>
      </c>
      <c r="O4" s="13" t="s">
        <v>19</v>
      </c>
      <c r="P4" s="13" t="s">
        <v>19</v>
      </c>
      <c r="Q4" s="13" t="s">
        <v>19</v>
      </c>
    </row>
    <row r="5" spans="1:17" ht="45" customHeight="1">
      <c r="A5" s="15" t="s">
        <v>21</v>
      </c>
      <c r="B5" s="15" t="s">
        <v>29</v>
      </c>
      <c r="C5" s="15" t="s">
        <v>30</v>
      </c>
      <c r="D5" s="15" t="s">
        <v>31</v>
      </c>
      <c r="E5" s="15" t="s">
        <v>32</v>
      </c>
      <c r="F5" s="16">
        <f>P5</f>
        <v>12.96</v>
      </c>
      <c r="G5" s="15" t="s">
        <v>33</v>
      </c>
      <c r="H5" s="17">
        <v>481.4</v>
      </c>
      <c r="I5" s="18">
        <v>481.4</v>
      </c>
      <c r="J5" s="19">
        <v>0.23379999999999998</v>
      </c>
      <c r="K5" s="20">
        <f>ROUND(I5,2)+(ROUND(I5,2)*J5)</f>
        <v>593.95132000000001</v>
      </c>
      <c r="L5" s="21">
        <f>ROUND(Q5,2)</f>
        <v>7697.59</v>
      </c>
      <c r="M5" s="15" t="s">
        <v>19</v>
      </c>
      <c r="N5" s="15" t="s">
        <v>18</v>
      </c>
      <c r="O5" s="15" t="s">
        <v>26</v>
      </c>
      <c r="P5" s="22">
        <v>12.96</v>
      </c>
      <c r="Q5" s="23">
        <f>ROUND(K5,2)*P5</f>
        <v>7697.5920000000015</v>
      </c>
    </row>
    <row r="6" spans="1:17" ht="45" customHeight="1">
      <c r="A6" s="24" t="s">
        <v>21</v>
      </c>
      <c r="B6" s="24" t="s">
        <v>34</v>
      </c>
      <c r="C6" s="24" t="s">
        <v>23</v>
      </c>
      <c r="D6" s="24" t="s">
        <v>35</v>
      </c>
      <c r="E6" s="24" t="s">
        <v>36</v>
      </c>
      <c r="F6" s="25">
        <f>P6</f>
        <v>1026.83</v>
      </c>
      <c r="G6" s="24" t="s">
        <v>37</v>
      </c>
      <c r="H6" s="26">
        <v>1.36</v>
      </c>
      <c r="I6" s="27">
        <v>1.36</v>
      </c>
      <c r="J6" s="28">
        <v>0.23379999999999998</v>
      </c>
      <c r="K6" s="29">
        <f>ROUND(I6,2)+(ROUND(I6,2)*J6)</f>
        <v>1.6779680000000001</v>
      </c>
      <c r="L6" s="30">
        <f>ROUND(Q6,2)</f>
        <v>1725.07</v>
      </c>
      <c r="M6" s="24" t="s">
        <v>19</v>
      </c>
      <c r="N6" s="24" t="s">
        <v>18</v>
      </c>
      <c r="O6" s="24" t="s">
        <v>26</v>
      </c>
      <c r="P6" s="31">
        <v>1026.83</v>
      </c>
      <c r="Q6" s="32">
        <f>ROUND(K6,2)*P6</f>
        <v>1725.0743999999997</v>
      </c>
    </row>
    <row r="7" spans="1:17" ht="45" customHeight="1">
      <c r="A7" s="33" t="s">
        <v>21</v>
      </c>
      <c r="B7" s="33" t="s">
        <v>38</v>
      </c>
      <c r="C7" s="33" t="s">
        <v>23</v>
      </c>
      <c r="D7" s="33" t="s">
        <v>39</v>
      </c>
      <c r="E7" s="33" t="s">
        <v>40</v>
      </c>
      <c r="F7" s="34">
        <f>P7</f>
        <v>100</v>
      </c>
      <c r="G7" s="33" t="s">
        <v>25</v>
      </c>
      <c r="H7" s="35">
        <v>128.05000000000001</v>
      </c>
      <c r="I7" s="36">
        <v>128.05000000000001</v>
      </c>
      <c r="J7" s="37">
        <v>0.23379999999999998</v>
      </c>
      <c r="K7" s="38">
        <f>ROUND(I7,2)+(ROUND(I7,2)*J7)</f>
        <v>157.98809</v>
      </c>
      <c r="L7" s="39">
        <f>ROUND(Q7,2)</f>
        <v>15799</v>
      </c>
      <c r="M7" s="33" t="s">
        <v>19</v>
      </c>
      <c r="N7" s="33" t="s">
        <v>18</v>
      </c>
      <c r="O7" s="33" t="s">
        <v>26</v>
      </c>
      <c r="P7" s="40">
        <v>100</v>
      </c>
      <c r="Q7" s="41">
        <f>ROUND(K7,2)*P7</f>
        <v>15799</v>
      </c>
    </row>
    <row r="8" spans="1:17" ht="45" customHeight="1">
      <c r="A8" s="42" t="s">
        <v>21</v>
      </c>
      <c r="B8" s="42" t="s">
        <v>41</v>
      </c>
      <c r="C8" s="42" t="s">
        <v>23</v>
      </c>
      <c r="D8" s="42" t="s">
        <v>42</v>
      </c>
      <c r="E8" s="42" t="s">
        <v>43</v>
      </c>
      <c r="F8" s="43">
        <f>P8</f>
        <v>100</v>
      </c>
      <c r="G8" s="42" t="s">
        <v>25</v>
      </c>
      <c r="H8" s="44">
        <v>3.92</v>
      </c>
      <c r="I8" s="45">
        <v>3.92</v>
      </c>
      <c r="J8" s="46">
        <v>0.23379999999999998</v>
      </c>
      <c r="K8" s="47">
        <f>ROUND(I8,2)+(ROUND(I8,2)*J8)</f>
        <v>4.8364959999999995</v>
      </c>
      <c r="L8" s="48">
        <f>ROUND(Q8,2)</f>
        <v>484</v>
      </c>
      <c r="M8" s="42" t="s">
        <v>19</v>
      </c>
      <c r="N8" s="42" t="s">
        <v>18</v>
      </c>
      <c r="O8" s="42" t="s">
        <v>26</v>
      </c>
      <c r="P8" s="49">
        <v>100</v>
      </c>
      <c r="Q8" s="50">
        <f>ROUND(K8,2)*P8</f>
        <v>484</v>
      </c>
    </row>
    <row r="9" spans="1:17" ht="45" customHeight="1">
      <c r="A9" s="51" t="s">
        <v>17</v>
      </c>
      <c r="B9" s="51" t="s">
        <v>44</v>
      </c>
      <c r="C9" s="51" t="s">
        <v>19</v>
      </c>
      <c r="D9" s="51" t="s">
        <v>19</v>
      </c>
      <c r="E9" s="51" t="s">
        <v>45</v>
      </c>
      <c r="F9" s="51" t="s">
        <v>19</v>
      </c>
      <c r="G9" s="51" t="s">
        <v>19</v>
      </c>
      <c r="H9" s="51" t="s">
        <v>19</v>
      </c>
      <c r="I9" s="51" t="s">
        <v>19</v>
      </c>
      <c r="J9" s="51" t="s">
        <v>19</v>
      </c>
      <c r="K9" s="51" t="s">
        <v>19</v>
      </c>
      <c r="L9" s="52">
        <f>ROUND(L10,2)</f>
        <v>15267.65</v>
      </c>
      <c r="M9" s="51" t="s">
        <v>19</v>
      </c>
      <c r="N9" s="51" t="s">
        <v>19</v>
      </c>
      <c r="O9" s="51" t="s">
        <v>19</v>
      </c>
      <c r="P9" s="51" t="s">
        <v>19</v>
      </c>
      <c r="Q9" s="51" t="s">
        <v>19</v>
      </c>
    </row>
    <row r="10" spans="1:17" ht="45" customHeight="1">
      <c r="A10" s="53" t="s">
        <v>21</v>
      </c>
      <c r="B10" s="53" t="s">
        <v>46</v>
      </c>
      <c r="C10" s="53" t="s">
        <v>23</v>
      </c>
      <c r="D10" s="53" t="s">
        <v>47</v>
      </c>
      <c r="E10" s="53" t="s">
        <v>48</v>
      </c>
      <c r="F10" s="54">
        <f>P10</f>
        <v>5</v>
      </c>
      <c r="G10" s="53" t="s">
        <v>49</v>
      </c>
      <c r="H10" s="55">
        <v>2474.9</v>
      </c>
      <c r="I10" s="56">
        <v>2474.9</v>
      </c>
      <c r="J10" s="57">
        <v>0.23379999999999998</v>
      </c>
      <c r="K10" s="58">
        <f>ROUND(I10,2)+(ROUND(I10,2)*J10)</f>
        <v>3053.5316200000002</v>
      </c>
      <c r="L10" s="59">
        <f>ROUND(Q10,2)</f>
        <v>15267.65</v>
      </c>
      <c r="M10" s="53" t="s">
        <v>19</v>
      </c>
      <c r="N10" s="53" t="s">
        <v>18</v>
      </c>
      <c r="O10" s="53" t="s">
        <v>26</v>
      </c>
      <c r="P10" s="60">
        <v>5</v>
      </c>
      <c r="Q10" s="61">
        <f>ROUND(K10,2)*P10</f>
        <v>15267.650000000001</v>
      </c>
    </row>
    <row r="11" spans="1:17" ht="45" customHeight="1">
      <c r="A11" s="62" t="s">
        <v>17</v>
      </c>
      <c r="B11" s="62" t="s">
        <v>50</v>
      </c>
      <c r="C11" s="62" t="s">
        <v>19</v>
      </c>
      <c r="D11" s="62" t="s">
        <v>19</v>
      </c>
      <c r="E11" s="62" t="s">
        <v>51</v>
      </c>
      <c r="F11" s="62" t="s">
        <v>19</v>
      </c>
      <c r="G11" s="62" t="s">
        <v>19</v>
      </c>
      <c r="H11" s="62" t="s">
        <v>19</v>
      </c>
      <c r="I11" s="62" t="s">
        <v>19</v>
      </c>
      <c r="J11" s="62" t="s">
        <v>19</v>
      </c>
      <c r="K11" s="62" t="s">
        <v>19</v>
      </c>
      <c r="L11" s="63">
        <f>ROUND(L12,2)+ROUND(L13,2)+ROUND(L14,2)+ROUND(L15,2)+ROUND(L16,2)+ROUND(L17,2)+ROUND(L18,2)+ROUND(L19,2)</f>
        <v>1115220.95</v>
      </c>
      <c r="M11" s="62" t="s">
        <v>19</v>
      </c>
      <c r="N11" s="62" t="s">
        <v>19</v>
      </c>
      <c r="O11" s="62" t="s">
        <v>19</v>
      </c>
      <c r="P11" s="62" t="s">
        <v>19</v>
      </c>
      <c r="Q11" s="62" t="s">
        <v>19</v>
      </c>
    </row>
    <row r="12" spans="1:17" ht="45" customHeight="1">
      <c r="A12" s="64" t="s">
        <v>21</v>
      </c>
      <c r="B12" s="64" t="s">
        <v>52</v>
      </c>
      <c r="C12" s="64" t="s">
        <v>53</v>
      </c>
      <c r="D12" s="64" t="s">
        <v>54</v>
      </c>
      <c r="E12" s="64" t="s">
        <v>55</v>
      </c>
      <c r="F12" s="65">
        <f t="shared" ref="F12:F19" si="0">P12</f>
        <v>209.38</v>
      </c>
      <c r="G12" s="64" t="s">
        <v>56</v>
      </c>
      <c r="H12" s="66">
        <v>485.31</v>
      </c>
      <c r="I12" s="67">
        <v>485.31</v>
      </c>
      <c r="J12" s="68">
        <v>0.23379999999999998</v>
      </c>
      <c r="K12" s="69">
        <f t="shared" ref="K12:K19" si="1">ROUND(I12,2)+(ROUND(I12,2)*J12)</f>
        <v>598.77547800000002</v>
      </c>
      <c r="L12" s="70">
        <f t="shared" ref="L12:L19" si="2">ROUND(Q12,2)</f>
        <v>125372.56</v>
      </c>
      <c r="M12" s="64" t="s">
        <v>19</v>
      </c>
      <c r="N12" s="64" t="s">
        <v>18</v>
      </c>
      <c r="O12" s="64" t="s">
        <v>26</v>
      </c>
      <c r="P12" s="71">
        <v>209.38</v>
      </c>
      <c r="Q12" s="72">
        <f t="shared" ref="Q12:Q19" si="3">ROUND(K12,2)*P12</f>
        <v>125372.55639999999</v>
      </c>
    </row>
    <row r="13" spans="1:17" ht="45" customHeight="1">
      <c r="A13" s="73" t="s">
        <v>21</v>
      </c>
      <c r="B13" s="73" t="s">
        <v>57</v>
      </c>
      <c r="C13" s="73" t="s">
        <v>53</v>
      </c>
      <c r="D13" s="73" t="s">
        <v>58</v>
      </c>
      <c r="E13" s="73" t="s">
        <v>59</v>
      </c>
      <c r="F13" s="74">
        <f t="shared" si="0"/>
        <v>1097.47</v>
      </c>
      <c r="G13" s="73" t="s">
        <v>56</v>
      </c>
      <c r="H13" s="75">
        <v>7.47</v>
      </c>
      <c r="I13" s="76">
        <v>7.47</v>
      </c>
      <c r="J13" s="77">
        <v>0.23379999999999998</v>
      </c>
      <c r="K13" s="78">
        <f t="shared" si="1"/>
        <v>9.2164859999999997</v>
      </c>
      <c r="L13" s="79">
        <f t="shared" si="2"/>
        <v>10118.67</v>
      </c>
      <c r="M13" s="73" t="s">
        <v>19</v>
      </c>
      <c r="N13" s="73" t="s">
        <v>18</v>
      </c>
      <c r="O13" s="73" t="s">
        <v>26</v>
      </c>
      <c r="P13" s="80">
        <v>1097.47</v>
      </c>
      <c r="Q13" s="81">
        <f t="shared" si="3"/>
        <v>10118.673400000001</v>
      </c>
    </row>
    <row r="14" spans="1:17" ht="45" customHeight="1">
      <c r="A14" s="82" t="s">
        <v>21</v>
      </c>
      <c r="B14" s="82" t="s">
        <v>60</v>
      </c>
      <c r="C14" s="82" t="s">
        <v>30</v>
      </c>
      <c r="D14" s="82" t="s">
        <v>61</v>
      </c>
      <c r="E14" s="82" t="s">
        <v>62</v>
      </c>
      <c r="F14" s="83">
        <f t="shared" si="0"/>
        <v>7316.43</v>
      </c>
      <c r="G14" s="82" t="s">
        <v>33</v>
      </c>
      <c r="H14" s="84">
        <v>0.7</v>
      </c>
      <c r="I14" s="85">
        <v>0.7</v>
      </c>
      <c r="J14" s="86">
        <v>0.23379999999999998</v>
      </c>
      <c r="K14" s="87">
        <f t="shared" si="1"/>
        <v>0.86365999999999987</v>
      </c>
      <c r="L14" s="88">
        <f t="shared" si="2"/>
        <v>6292.13</v>
      </c>
      <c r="M14" s="82" t="s">
        <v>19</v>
      </c>
      <c r="N14" s="82" t="s">
        <v>18</v>
      </c>
      <c r="O14" s="82" t="s">
        <v>26</v>
      </c>
      <c r="P14" s="89">
        <v>7316.43</v>
      </c>
      <c r="Q14" s="90">
        <f t="shared" si="3"/>
        <v>6292.1297999999997</v>
      </c>
    </row>
    <row r="15" spans="1:17" ht="45" customHeight="1">
      <c r="A15" s="91" t="s">
        <v>21</v>
      </c>
      <c r="B15" s="91" t="s">
        <v>63</v>
      </c>
      <c r="C15" s="91" t="s">
        <v>30</v>
      </c>
      <c r="D15" s="91" t="s">
        <v>64</v>
      </c>
      <c r="E15" s="91" t="s">
        <v>65</v>
      </c>
      <c r="F15" s="92">
        <f t="shared" si="0"/>
        <v>2194.94</v>
      </c>
      <c r="G15" s="91" t="s">
        <v>56</v>
      </c>
      <c r="H15" s="93">
        <v>122.63</v>
      </c>
      <c r="I15" s="94">
        <v>122.63</v>
      </c>
      <c r="J15" s="95">
        <v>0.23379999999999998</v>
      </c>
      <c r="K15" s="96">
        <f t="shared" si="1"/>
        <v>151.300894</v>
      </c>
      <c r="L15" s="97">
        <f t="shared" si="2"/>
        <v>332094.42</v>
      </c>
      <c r="M15" s="91" t="s">
        <v>19</v>
      </c>
      <c r="N15" s="91" t="s">
        <v>18</v>
      </c>
      <c r="O15" s="91" t="s">
        <v>26</v>
      </c>
      <c r="P15" s="98">
        <v>2194.94</v>
      </c>
      <c r="Q15" s="99">
        <f t="shared" si="3"/>
        <v>332094.42200000002</v>
      </c>
    </row>
    <row r="16" spans="1:17" ht="45" customHeight="1">
      <c r="A16" s="100" t="s">
        <v>21</v>
      </c>
      <c r="B16" s="100" t="s">
        <v>66</v>
      </c>
      <c r="C16" s="100" t="s">
        <v>53</v>
      </c>
      <c r="D16" s="100" t="s">
        <v>67</v>
      </c>
      <c r="E16" s="100" t="s">
        <v>68</v>
      </c>
      <c r="F16" s="101">
        <f t="shared" si="0"/>
        <v>6418.22</v>
      </c>
      <c r="G16" s="100" t="s">
        <v>33</v>
      </c>
      <c r="H16" s="102">
        <v>0.7</v>
      </c>
      <c r="I16" s="103">
        <v>0.7</v>
      </c>
      <c r="J16" s="104">
        <v>0.23379999999999998</v>
      </c>
      <c r="K16" s="105">
        <f t="shared" si="1"/>
        <v>0.86365999999999987</v>
      </c>
      <c r="L16" s="106">
        <f t="shared" si="2"/>
        <v>5519.67</v>
      </c>
      <c r="M16" s="100" t="s">
        <v>19</v>
      </c>
      <c r="N16" s="100" t="s">
        <v>18</v>
      </c>
      <c r="O16" s="100" t="s">
        <v>26</v>
      </c>
      <c r="P16" s="107">
        <v>6418.22</v>
      </c>
      <c r="Q16" s="108">
        <f t="shared" si="3"/>
        <v>5519.6692000000003</v>
      </c>
    </row>
    <row r="17" spans="1:17" ht="45" customHeight="1">
      <c r="A17" s="109" t="s">
        <v>21</v>
      </c>
      <c r="B17" s="109" t="s">
        <v>69</v>
      </c>
      <c r="C17" s="109" t="s">
        <v>23</v>
      </c>
      <c r="D17" s="109" t="s">
        <v>70</v>
      </c>
      <c r="E17" s="109" t="s">
        <v>71</v>
      </c>
      <c r="F17" s="110">
        <f t="shared" si="0"/>
        <v>770.19</v>
      </c>
      <c r="G17" s="109" t="s">
        <v>72</v>
      </c>
      <c r="H17" s="111">
        <v>580.49</v>
      </c>
      <c r="I17" s="112">
        <v>580.49</v>
      </c>
      <c r="J17" s="113">
        <v>0.23379999999999998</v>
      </c>
      <c r="K17" s="114">
        <f t="shared" si="1"/>
        <v>716.20856200000003</v>
      </c>
      <c r="L17" s="115">
        <f t="shared" si="2"/>
        <v>551617.78</v>
      </c>
      <c r="M17" s="109" t="s">
        <v>19</v>
      </c>
      <c r="N17" s="109" t="s">
        <v>18</v>
      </c>
      <c r="O17" s="109" t="s">
        <v>26</v>
      </c>
      <c r="P17" s="116">
        <v>770.19</v>
      </c>
      <c r="Q17" s="117">
        <f t="shared" si="3"/>
        <v>551617.77990000008</v>
      </c>
    </row>
    <row r="18" spans="1:17" ht="45" customHeight="1">
      <c r="A18" s="118" t="s">
        <v>21</v>
      </c>
      <c r="B18" s="118" t="s">
        <v>73</v>
      </c>
      <c r="C18" s="118" t="s">
        <v>30</v>
      </c>
      <c r="D18" s="118" t="s">
        <v>74</v>
      </c>
      <c r="E18" s="118" t="s">
        <v>75</v>
      </c>
      <c r="F18" s="119">
        <f t="shared" si="0"/>
        <v>2635.89</v>
      </c>
      <c r="G18" s="118" t="s">
        <v>72</v>
      </c>
      <c r="H18" s="120">
        <v>6.7</v>
      </c>
      <c r="I18" s="121">
        <v>6.7</v>
      </c>
      <c r="J18" s="122">
        <v>0.23379999999999998</v>
      </c>
      <c r="K18" s="123">
        <f t="shared" si="1"/>
        <v>8.2664600000000004</v>
      </c>
      <c r="L18" s="124">
        <f t="shared" si="2"/>
        <v>21798.81</v>
      </c>
      <c r="M18" s="118" t="s">
        <v>19</v>
      </c>
      <c r="N18" s="118" t="s">
        <v>18</v>
      </c>
      <c r="O18" s="118" t="s">
        <v>26</v>
      </c>
      <c r="P18" s="125">
        <v>2635.89</v>
      </c>
      <c r="Q18" s="126">
        <f t="shared" si="3"/>
        <v>21798.810299999997</v>
      </c>
    </row>
    <row r="19" spans="1:17" ht="45" customHeight="1">
      <c r="A19" s="127" t="s">
        <v>21</v>
      </c>
      <c r="B19" s="127" t="s">
        <v>76</v>
      </c>
      <c r="C19" s="127" t="s">
        <v>53</v>
      </c>
      <c r="D19" s="127" t="s">
        <v>77</v>
      </c>
      <c r="E19" s="127" t="s">
        <v>78</v>
      </c>
      <c r="F19" s="128">
        <f t="shared" si="0"/>
        <v>61789.02</v>
      </c>
      <c r="G19" s="127" t="s">
        <v>79</v>
      </c>
      <c r="H19" s="129">
        <v>0.82</v>
      </c>
      <c r="I19" s="130">
        <v>0.82</v>
      </c>
      <c r="J19" s="131">
        <v>0.23379999999999998</v>
      </c>
      <c r="K19" s="132">
        <f t="shared" si="1"/>
        <v>1.0117159999999998</v>
      </c>
      <c r="L19" s="133">
        <f t="shared" si="2"/>
        <v>62406.91</v>
      </c>
      <c r="M19" s="127" t="s">
        <v>19</v>
      </c>
      <c r="N19" s="127" t="s">
        <v>18</v>
      </c>
      <c r="O19" s="127" t="s">
        <v>26</v>
      </c>
      <c r="P19" s="134">
        <v>61789.02</v>
      </c>
      <c r="Q19" s="135">
        <f t="shared" si="3"/>
        <v>62406.910199999998</v>
      </c>
    </row>
    <row r="20" spans="1:17" ht="45" customHeight="1">
      <c r="A20" s="136" t="s">
        <v>17</v>
      </c>
      <c r="B20" s="136" t="s">
        <v>80</v>
      </c>
      <c r="C20" s="136" t="s">
        <v>19</v>
      </c>
      <c r="D20" s="136" t="s">
        <v>19</v>
      </c>
      <c r="E20" s="136" t="s">
        <v>81</v>
      </c>
      <c r="F20" s="136" t="s">
        <v>19</v>
      </c>
      <c r="G20" s="136" t="s">
        <v>19</v>
      </c>
      <c r="H20" s="136" t="s">
        <v>19</v>
      </c>
      <c r="I20" s="136" t="s">
        <v>19</v>
      </c>
      <c r="J20" s="136" t="s">
        <v>19</v>
      </c>
      <c r="K20" s="136" t="s">
        <v>19</v>
      </c>
      <c r="L20" s="137">
        <f>ROUND(L21,2)</f>
        <v>213943.12</v>
      </c>
      <c r="M20" s="136" t="s">
        <v>19</v>
      </c>
      <c r="N20" s="136" t="s">
        <v>19</v>
      </c>
      <c r="O20" s="136" t="s">
        <v>19</v>
      </c>
      <c r="P20" s="136" t="s">
        <v>19</v>
      </c>
      <c r="Q20" s="136" t="s">
        <v>19</v>
      </c>
    </row>
    <row r="21" spans="1:17" ht="45" customHeight="1">
      <c r="A21" s="138" t="s">
        <v>21</v>
      </c>
      <c r="B21" s="138" t="s">
        <v>82</v>
      </c>
      <c r="C21" s="138" t="s">
        <v>53</v>
      </c>
      <c r="D21" s="138" t="s">
        <v>83</v>
      </c>
      <c r="E21" s="138" t="s">
        <v>84</v>
      </c>
      <c r="F21" s="139">
        <f>P21</f>
        <v>2310.9</v>
      </c>
      <c r="G21" s="138" t="s">
        <v>37</v>
      </c>
      <c r="H21" s="140">
        <v>75.040000000000006</v>
      </c>
      <c r="I21" s="141">
        <v>75.040000000000006</v>
      </c>
      <c r="J21" s="142">
        <v>0.23379999999999998</v>
      </c>
      <c r="K21" s="143">
        <f>ROUND(I21,2)+(ROUND(I21,2)*J21)</f>
        <v>92.58435200000001</v>
      </c>
      <c r="L21" s="144">
        <f>ROUND(Q21,2)</f>
        <v>213943.12</v>
      </c>
      <c r="M21" s="138" t="s">
        <v>19</v>
      </c>
      <c r="N21" s="138" t="s">
        <v>18</v>
      </c>
      <c r="O21" s="138" t="s">
        <v>26</v>
      </c>
      <c r="P21" s="145">
        <v>2310.9</v>
      </c>
      <c r="Q21" s="146">
        <f>ROUND(K21,2)*P21</f>
        <v>213943.122</v>
      </c>
    </row>
    <row r="22" spans="1:17" ht="45" customHeight="1">
      <c r="A22" s="147" t="s">
        <v>17</v>
      </c>
      <c r="B22" s="147" t="s">
        <v>85</v>
      </c>
      <c r="C22" s="147" t="s">
        <v>19</v>
      </c>
      <c r="D22" s="147" t="s">
        <v>19</v>
      </c>
      <c r="E22" s="147" t="s">
        <v>86</v>
      </c>
      <c r="F22" s="147" t="s">
        <v>19</v>
      </c>
      <c r="G22" s="147" t="s">
        <v>19</v>
      </c>
      <c r="H22" s="147" t="s">
        <v>19</v>
      </c>
      <c r="I22" s="147" t="s">
        <v>19</v>
      </c>
      <c r="J22" s="147" t="s">
        <v>19</v>
      </c>
      <c r="K22" s="147" t="s">
        <v>19</v>
      </c>
      <c r="L22" s="148">
        <f>ROUND(L23,2)+ROUND(L24,2)+ROUND(L25,2)+ROUND(L26,2)+ROUND(L27,2)+ROUND(L28,2)</f>
        <v>479702.32</v>
      </c>
      <c r="M22" s="147" t="s">
        <v>19</v>
      </c>
      <c r="N22" s="147" t="s">
        <v>19</v>
      </c>
      <c r="O22" s="147" t="s">
        <v>19</v>
      </c>
      <c r="P22" s="147" t="s">
        <v>19</v>
      </c>
      <c r="Q22" s="147" t="s">
        <v>19</v>
      </c>
    </row>
    <row r="23" spans="1:17" ht="45" customHeight="1">
      <c r="A23" s="149" t="s">
        <v>21</v>
      </c>
      <c r="B23" s="149" t="s">
        <v>87</v>
      </c>
      <c r="C23" s="149" t="s">
        <v>30</v>
      </c>
      <c r="D23" s="149" t="s">
        <v>88</v>
      </c>
      <c r="E23" s="149" t="s">
        <v>89</v>
      </c>
      <c r="F23" s="150">
        <f t="shared" ref="F23:F28" si="4">P23</f>
        <v>2106.42</v>
      </c>
      <c r="G23" s="149" t="s">
        <v>33</v>
      </c>
      <c r="H23" s="151">
        <v>99.5</v>
      </c>
      <c r="I23" s="152">
        <v>99.5</v>
      </c>
      <c r="J23" s="153">
        <v>0.23379999999999998</v>
      </c>
      <c r="K23" s="154">
        <f t="shared" ref="K23:K28" si="5">ROUND(I23,2)+(ROUND(I23,2)*J23)</f>
        <v>122.76309999999999</v>
      </c>
      <c r="L23" s="155">
        <f t="shared" ref="L23:L28" si="6">ROUND(Q23,2)</f>
        <v>258584.12</v>
      </c>
      <c r="M23" s="149" t="s">
        <v>19</v>
      </c>
      <c r="N23" s="149" t="s">
        <v>18</v>
      </c>
      <c r="O23" s="149" t="s">
        <v>26</v>
      </c>
      <c r="P23" s="156">
        <v>2106.42</v>
      </c>
      <c r="Q23" s="157">
        <f t="shared" ref="Q23:Q28" si="7">ROUND(K23,2)*P23</f>
        <v>258584.11920000002</v>
      </c>
    </row>
    <row r="24" spans="1:17" ht="45" customHeight="1">
      <c r="A24" s="158" t="s">
        <v>21</v>
      </c>
      <c r="B24" s="158" t="s">
        <v>90</v>
      </c>
      <c r="C24" s="158" t="s">
        <v>30</v>
      </c>
      <c r="D24" s="158" t="s">
        <v>91</v>
      </c>
      <c r="E24" s="158" t="s">
        <v>92</v>
      </c>
      <c r="F24" s="159">
        <f t="shared" si="4"/>
        <v>1504.59</v>
      </c>
      <c r="G24" s="158" t="s">
        <v>37</v>
      </c>
      <c r="H24" s="160">
        <v>0.56000000000000005</v>
      </c>
      <c r="I24" s="161">
        <v>0.56000000000000005</v>
      </c>
      <c r="J24" s="162">
        <v>0.23379999999999998</v>
      </c>
      <c r="K24" s="163">
        <f t="shared" si="5"/>
        <v>0.69092799999999999</v>
      </c>
      <c r="L24" s="164">
        <f t="shared" si="6"/>
        <v>1038.17</v>
      </c>
      <c r="M24" s="158" t="s">
        <v>19</v>
      </c>
      <c r="N24" s="158" t="s">
        <v>18</v>
      </c>
      <c r="O24" s="158" t="s">
        <v>26</v>
      </c>
      <c r="P24" s="165">
        <v>1504.59</v>
      </c>
      <c r="Q24" s="166">
        <f t="shared" si="7"/>
        <v>1038.1670999999999</v>
      </c>
    </row>
    <row r="25" spans="1:17" ht="45" customHeight="1">
      <c r="A25" s="167" t="s">
        <v>21</v>
      </c>
      <c r="B25" s="167" t="s">
        <v>93</v>
      </c>
      <c r="C25" s="167" t="s">
        <v>30</v>
      </c>
      <c r="D25" s="167" t="s">
        <v>94</v>
      </c>
      <c r="E25" s="167" t="s">
        <v>95</v>
      </c>
      <c r="F25" s="168">
        <f t="shared" si="4"/>
        <v>191</v>
      </c>
      <c r="G25" s="167" t="s">
        <v>37</v>
      </c>
      <c r="H25" s="169">
        <v>704.33</v>
      </c>
      <c r="I25" s="170">
        <v>704.33</v>
      </c>
      <c r="J25" s="171">
        <v>0.23379999999999998</v>
      </c>
      <c r="K25" s="172">
        <f t="shared" si="5"/>
        <v>869.00235399999997</v>
      </c>
      <c r="L25" s="173">
        <f t="shared" si="6"/>
        <v>165979</v>
      </c>
      <c r="M25" s="167" t="s">
        <v>19</v>
      </c>
      <c r="N25" s="167" t="s">
        <v>18</v>
      </c>
      <c r="O25" s="167" t="s">
        <v>26</v>
      </c>
      <c r="P25" s="174">
        <v>191</v>
      </c>
      <c r="Q25" s="175">
        <f t="shared" si="7"/>
        <v>165979</v>
      </c>
    </row>
    <row r="26" spans="1:17" ht="45" customHeight="1">
      <c r="A26" s="176" t="s">
        <v>21</v>
      </c>
      <c r="B26" s="176" t="s">
        <v>96</v>
      </c>
      <c r="C26" s="176" t="s">
        <v>30</v>
      </c>
      <c r="D26" s="176" t="s">
        <v>97</v>
      </c>
      <c r="E26" s="176" t="s">
        <v>98</v>
      </c>
      <c r="F26" s="177">
        <f t="shared" si="4"/>
        <v>175.18</v>
      </c>
      <c r="G26" s="176" t="s">
        <v>33</v>
      </c>
      <c r="H26" s="178">
        <v>70.709999999999994</v>
      </c>
      <c r="I26" s="179">
        <v>70.709999999999994</v>
      </c>
      <c r="J26" s="180">
        <v>0.23379999999999998</v>
      </c>
      <c r="K26" s="181">
        <f t="shared" si="5"/>
        <v>87.241997999999995</v>
      </c>
      <c r="L26" s="182">
        <f t="shared" si="6"/>
        <v>15282.7</v>
      </c>
      <c r="M26" s="176" t="s">
        <v>19</v>
      </c>
      <c r="N26" s="176" t="s">
        <v>18</v>
      </c>
      <c r="O26" s="176" t="s">
        <v>26</v>
      </c>
      <c r="P26" s="183">
        <v>175.18</v>
      </c>
      <c r="Q26" s="184">
        <f t="shared" si="7"/>
        <v>15282.7032</v>
      </c>
    </row>
    <row r="27" spans="1:17" ht="45" customHeight="1">
      <c r="A27" s="185" t="s">
        <v>21</v>
      </c>
      <c r="B27" s="185" t="s">
        <v>99</v>
      </c>
      <c r="C27" s="185" t="s">
        <v>30</v>
      </c>
      <c r="D27" s="185" t="s">
        <v>100</v>
      </c>
      <c r="E27" s="185" t="s">
        <v>101</v>
      </c>
      <c r="F27" s="186">
        <f t="shared" si="4"/>
        <v>191</v>
      </c>
      <c r="G27" s="185" t="s">
        <v>37</v>
      </c>
      <c r="H27" s="187">
        <v>129.12</v>
      </c>
      <c r="I27" s="188">
        <v>127.27</v>
      </c>
      <c r="J27" s="189">
        <v>0.23379999999999998</v>
      </c>
      <c r="K27" s="190">
        <f t="shared" si="5"/>
        <v>157.02572599999999</v>
      </c>
      <c r="L27" s="191">
        <f t="shared" si="6"/>
        <v>29992.73</v>
      </c>
      <c r="M27" s="185" t="s">
        <v>19</v>
      </c>
      <c r="N27" s="185" t="s">
        <v>18</v>
      </c>
      <c r="O27" s="185" t="s">
        <v>26</v>
      </c>
      <c r="P27" s="192">
        <v>191</v>
      </c>
      <c r="Q27" s="193">
        <f t="shared" si="7"/>
        <v>29992.73</v>
      </c>
    </row>
    <row r="28" spans="1:17" ht="45" customHeight="1">
      <c r="A28" s="194" t="s">
        <v>21</v>
      </c>
      <c r="B28" s="194" t="s">
        <v>102</v>
      </c>
      <c r="C28" s="194" t="s">
        <v>53</v>
      </c>
      <c r="D28" s="194" t="s">
        <v>103</v>
      </c>
      <c r="E28" s="194" t="s">
        <v>104</v>
      </c>
      <c r="F28" s="195">
        <f t="shared" si="4"/>
        <v>320</v>
      </c>
      <c r="G28" s="194" t="s">
        <v>49</v>
      </c>
      <c r="H28" s="196">
        <v>22.35</v>
      </c>
      <c r="I28" s="197">
        <v>22.35</v>
      </c>
      <c r="J28" s="198">
        <v>0.23379999999999998</v>
      </c>
      <c r="K28" s="199">
        <f t="shared" si="5"/>
        <v>27.575430000000001</v>
      </c>
      <c r="L28" s="200">
        <f t="shared" si="6"/>
        <v>8825.6</v>
      </c>
      <c r="M28" s="194" t="s">
        <v>19</v>
      </c>
      <c r="N28" s="194" t="s">
        <v>18</v>
      </c>
      <c r="O28" s="194" t="s">
        <v>26</v>
      </c>
      <c r="P28" s="201">
        <v>320</v>
      </c>
      <c r="Q28" s="202">
        <f t="shared" si="7"/>
        <v>8825.5999999999985</v>
      </c>
    </row>
    <row r="29" spans="1:17" ht="45" customHeight="1">
      <c r="A29" s="203" t="s">
        <v>17</v>
      </c>
      <c r="B29" s="203" t="s">
        <v>105</v>
      </c>
      <c r="C29" s="203" t="s">
        <v>19</v>
      </c>
      <c r="D29" s="203" t="s">
        <v>19</v>
      </c>
      <c r="E29" s="203" t="s">
        <v>106</v>
      </c>
      <c r="F29" s="203" t="s">
        <v>19</v>
      </c>
      <c r="G29" s="203" t="s">
        <v>19</v>
      </c>
      <c r="H29" s="203" t="s">
        <v>19</v>
      </c>
      <c r="I29" s="203" t="s">
        <v>19</v>
      </c>
      <c r="J29" s="203" t="s">
        <v>19</v>
      </c>
      <c r="K29" s="203" t="s">
        <v>19</v>
      </c>
      <c r="L29" s="204">
        <f>ROUND(L30,2)+ROUND(L31,2)+ROUND(L32,2)+ROUND(L33,2)</f>
        <v>59418.97</v>
      </c>
      <c r="M29" s="203" t="s">
        <v>19</v>
      </c>
      <c r="N29" s="203" t="s">
        <v>19</v>
      </c>
      <c r="O29" s="203" t="s">
        <v>19</v>
      </c>
      <c r="P29" s="203" t="s">
        <v>19</v>
      </c>
      <c r="Q29" s="203" t="s">
        <v>19</v>
      </c>
    </row>
    <row r="30" spans="1:17" ht="45" customHeight="1">
      <c r="A30" s="205" t="s">
        <v>21</v>
      </c>
      <c r="B30" s="205" t="s">
        <v>107</v>
      </c>
      <c r="C30" s="205" t="s">
        <v>53</v>
      </c>
      <c r="D30" s="205" t="s">
        <v>108</v>
      </c>
      <c r="E30" s="205" t="s">
        <v>109</v>
      </c>
      <c r="F30" s="206">
        <f>P30</f>
        <v>308.05</v>
      </c>
      <c r="G30" s="205" t="s">
        <v>33</v>
      </c>
      <c r="H30" s="207">
        <v>20.09</v>
      </c>
      <c r="I30" s="208">
        <v>20.09</v>
      </c>
      <c r="J30" s="209">
        <v>0.23379999999999998</v>
      </c>
      <c r="K30" s="210">
        <f>ROUND(I30,2)+(ROUND(I30,2)*J30)</f>
        <v>24.787042</v>
      </c>
      <c r="L30" s="211">
        <f>ROUND(Q30,2)</f>
        <v>7636.56</v>
      </c>
      <c r="M30" s="205" t="s">
        <v>19</v>
      </c>
      <c r="N30" s="205" t="s">
        <v>18</v>
      </c>
      <c r="O30" s="205" t="s">
        <v>26</v>
      </c>
      <c r="P30" s="212">
        <v>308.05</v>
      </c>
      <c r="Q30" s="213">
        <f>ROUND(K30,2)*P30</f>
        <v>7636.5595000000003</v>
      </c>
    </row>
    <row r="31" spans="1:17" ht="45" customHeight="1">
      <c r="A31" s="214" t="s">
        <v>21</v>
      </c>
      <c r="B31" s="214" t="s">
        <v>110</v>
      </c>
      <c r="C31" s="214" t="s">
        <v>30</v>
      </c>
      <c r="D31" s="214" t="s">
        <v>111</v>
      </c>
      <c r="E31" s="214" t="s">
        <v>112</v>
      </c>
      <c r="F31" s="215">
        <f>P31</f>
        <v>558.16999999999996</v>
      </c>
      <c r="G31" s="214" t="s">
        <v>33</v>
      </c>
      <c r="H31" s="216">
        <v>42.19</v>
      </c>
      <c r="I31" s="217">
        <v>42.19</v>
      </c>
      <c r="J31" s="218">
        <v>0.23379999999999998</v>
      </c>
      <c r="K31" s="219">
        <f>ROUND(I31,2)+(ROUND(I31,2)*J31)</f>
        <v>52.054021999999996</v>
      </c>
      <c r="L31" s="220">
        <f>ROUND(Q31,2)</f>
        <v>29052.75</v>
      </c>
      <c r="M31" s="214" t="s">
        <v>19</v>
      </c>
      <c r="N31" s="214" t="s">
        <v>18</v>
      </c>
      <c r="O31" s="214" t="s">
        <v>26</v>
      </c>
      <c r="P31" s="221">
        <v>558.16999999999996</v>
      </c>
      <c r="Q31" s="222">
        <f>ROUND(K31,2)*P31</f>
        <v>29052.748499999998</v>
      </c>
    </row>
    <row r="32" spans="1:17" ht="45" customHeight="1">
      <c r="A32" s="223" t="s">
        <v>21</v>
      </c>
      <c r="B32" s="223" t="s">
        <v>113</v>
      </c>
      <c r="C32" s="223" t="s">
        <v>30</v>
      </c>
      <c r="D32" s="223" t="s">
        <v>114</v>
      </c>
      <c r="E32" s="223" t="s">
        <v>115</v>
      </c>
      <c r="F32" s="224">
        <f>P32</f>
        <v>2310.9</v>
      </c>
      <c r="G32" s="223" t="s">
        <v>37</v>
      </c>
      <c r="H32" s="225">
        <v>2.34</v>
      </c>
      <c r="I32" s="226">
        <v>2.34</v>
      </c>
      <c r="J32" s="227">
        <v>0.23379999999999998</v>
      </c>
      <c r="K32" s="228">
        <f>ROUND(I32,2)+(ROUND(I32,2)*J32)</f>
        <v>2.887092</v>
      </c>
      <c r="L32" s="229">
        <f>ROUND(Q32,2)</f>
        <v>6678.5</v>
      </c>
      <c r="M32" s="223" t="s">
        <v>19</v>
      </c>
      <c r="N32" s="223" t="s">
        <v>18</v>
      </c>
      <c r="O32" s="223" t="s">
        <v>26</v>
      </c>
      <c r="P32" s="230">
        <v>2310.9</v>
      </c>
      <c r="Q32" s="231">
        <f>ROUND(K32,2)*P32</f>
        <v>6678.5010000000002</v>
      </c>
    </row>
    <row r="33" spans="1:17" ht="45" customHeight="1">
      <c r="A33" s="232" t="s">
        <v>21</v>
      </c>
      <c r="B33" s="232" t="s">
        <v>116</v>
      </c>
      <c r="C33" s="232" t="s">
        <v>23</v>
      </c>
      <c r="D33" s="232" t="s">
        <v>117</v>
      </c>
      <c r="E33" s="232" t="s">
        <v>118</v>
      </c>
      <c r="F33" s="233">
        <f>P33</f>
        <v>21.08</v>
      </c>
      <c r="G33" s="232" t="s">
        <v>33</v>
      </c>
      <c r="H33" s="234">
        <v>617.15</v>
      </c>
      <c r="I33" s="235">
        <v>617.15</v>
      </c>
      <c r="J33" s="236">
        <v>0.23379999999999998</v>
      </c>
      <c r="K33" s="237">
        <f>ROUND(I33,2)+(ROUND(I33,2)*J33)</f>
        <v>761.43966999999998</v>
      </c>
      <c r="L33" s="238">
        <f>ROUND(Q33,2)</f>
        <v>16051.16</v>
      </c>
      <c r="M33" s="232" t="s">
        <v>19</v>
      </c>
      <c r="N33" s="232" t="s">
        <v>18</v>
      </c>
      <c r="O33" s="232" t="s">
        <v>26</v>
      </c>
      <c r="P33" s="239">
        <v>21.08</v>
      </c>
      <c r="Q33" s="240">
        <f>ROUND(K33,2)*P33</f>
        <v>16051.155199999999</v>
      </c>
    </row>
    <row r="34" spans="1:17" ht="45" customHeight="1">
      <c r="A34" s="241" t="s">
        <v>19</v>
      </c>
      <c r="B34" s="241" t="s">
        <v>19</v>
      </c>
      <c r="C34" s="241" t="s">
        <v>19</v>
      </c>
      <c r="D34" s="241" t="s">
        <v>19</v>
      </c>
      <c r="E34" s="241" t="s">
        <v>19</v>
      </c>
      <c r="F34" s="241" t="s">
        <v>19</v>
      </c>
      <c r="G34" s="241" t="s">
        <v>19</v>
      </c>
      <c r="H34" s="241" t="s">
        <v>19</v>
      </c>
      <c r="I34" s="241" t="s">
        <v>19</v>
      </c>
      <c r="J34" s="241" t="s">
        <v>19</v>
      </c>
      <c r="K34" s="241" t="s">
        <v>19</v>
      </c>
      <c r="L34" s="241" t="s">
        <v>19</v>
      </c>
      <c r="M34" s="241" t="s">
        <v>19</v>
      </c>
      <c r="N34" s="241" t="s">
        <v>19</v>
      </c>
      <c r="O34" s="241" t="s">
        <v>19</v>
      </c>
      <c r="P34" s="241" t="s">
        <v>119</v>
      </c>
      <c r="Q34" s="242">
        <f>L2+L4+L9+L11+L20+L22+L29</f>
        <v>2014558.67</v>
      </c>
    </row>
    <row r="35" spans="1:17" ht="45" customHeight="1">
      <c r="A35" s="243" t="s">
        <v>19</v>
      </c>
      <c r="B35" s="243" t="s">
        <v>19</v>
      </c>
      <c r="C35" s="243" t="s">
        <v>19</v>
      </c>
      <c r="D35" s="243" t="s">
        <v>19</v>
      </c>
      <c r="E35" s="243" t="s">
        <v>19</v>
      </c>
      <c r="F35" s="243" t="s">
        <v>19</v>
      </c>
      <c r="G35" s="243" t="s">
        <v>19</v>
      </c>
      <c r="H35" s="243" t="s">
        <v>19</v>
      </c>
      <c r="I35" s="243" t="s">
        <v>19</v>
      </c>
      <c r="J35" s="243" t="s">
        <v>19</v>
      </c>
      <c r="K35" s="243" t="s">
        <v>19</v>
      </c>
      <c r="L35" s="243" t="s">
        <v>19</v>
      </c>
      <c r="M35" s="243" t="s">
        <v>19</v>
      </c>
      <c r="N35" s="243" t="s">
        <v>19</v>
      </c>
      <c r="O35" s="243" t="s">
        <v>19</v>
      </c>
      <c r="P35" s="243" t="s">
        <v>120</v>
      </c>
      <c r="Q35" s="244">
        <f>ROUND(2014558.67,2)-ROUND(Q34,2)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D28"/>
  <sheetViews>
    <sheetView workbookViewId="0"/>
  </sheetViews>
  <sheetFormatPr defaultRowHeight="15"/>
  <cols>
    <col min="1" max="1" width="15" customWidth="1"/>
    <col min="2" max="2" width="70" customWidth="1"/>
    <col min="3" max="3" width="10" customWidth="1"/>
    <col min="4" max="4" width="20" customWidth="1"/>
  </cols>
  <sheetData>
    <row r="1" spans="1:4">
      <c r="A1" s="245" t="s">
        <v>121</v>
      </c>
      <c r="B1" s="245" t="s">
        <v>17</v>
      </c>
      <c r="C1" s="245" t="s">
        <v>122</v>
      </c>
      <c r="D1" s="245" t="s">
        <v>123</v>
      </c>
    </row>
    <row r="2" spans="1:4" ht="45" customHeight="1">
      <c r="A2" s="280" t="s">
        <v>18</v>
      </c>
      <c r="B2" s="280" t="s">
        <v>20</v>
      </c>
      <c r="C2" s="246" t="s">
        <v>18</v>
      </c>
      <c r="D2" s="247">
        <v>0.04</v>
      </c>
    </row>
    <row r="3" spans="1:4" ht="45" customHeight="1">
      <c r="A3" s="281"/>
      <c r="B3" s="281"/>
      <c r="C3" s="246" t="s">
        <v>27</v>
      </c>
      <c r="D3" s="248">
        <v>0.19</v>
      </c>
    </row>
    <row r="4" spans="1:4" ht="45" customHeight="1">
      <c r="A4" s="281"/>
      <c r="B4" s="281"/>
      <c r="C4" s="246" t="s">
        <v>44</v>
      </c>
      <c r="D4" s="249">
        <v>0.27</v>
      </c>
    </row>
    <row r="5" spans="1:4" ht="45" customHeight="1">
      <c r="A5" s="281"/>
      <c r="B5" s="281"/>
      <c r="C5" s="246" t="s">
        <v>50</v>
      </c>
      <c r="D5" s="250">
        <v>0.25</v>
      </c>
    </row>
    <row r="6" spans="1:4" ht="45" customHeight="1">
      <c r="A6" s="281"/>
      <c r="B6" s="281"/>
      <c r="C6" s="246" t="s">
        <v>80</v>
      </c>
      <c r="D6" s="251">
        <v>0.25</v>
      </c>
    </row>
    <row r="7" spans="1:4" ht="45" customHeight="1">
      <c r="A7" s="282" t="s">
        <v>27</v>
      </c>
      <c r="B7" s="282" t="s">
        <v>28</v>
      </c>
      <c r="C7" s="252" t="s">
        <v>18</v>
      </c>
      <c r="D7" s="253">
        <v>0.49320000000000003</v>
      </c>
    </row>
    <row r="8" spans="1:4" ht="45" customHeight="1">
      <c r="A8" s="281"/>
      <c r="B8" s="281"/>
      <c r="C8" s="252" t="s">
        <v>27</v>
      </c>
      <c r="D8" s="254">
        <v>0.12670000000000001</v>
      </c>
    </row>
    <row r="9" spans="1:4" ht="45" customHeight="1">
      <c r="A9" s="281"/>
      <c r="B9" s="281"/>
      <c r="C9" s="252" t="s">
        <v>44</v>
      </c>
      <c r="D9" s="255">
        <v>0.125</v>
      </c>
    </row>
    <row r="10" spans="1:4" ht="45" customHeight="1">
      <c r="A10" s="281"/>
      <c r="B10" s="281"/>
      <c r="C10" s="252" t="s">
        <v>50</v>
      </c>
      <c r="D10" s="256">
        <v>0.12839999999999999</v>
      </c>
    </row>
    <row r="11" spans="1:4" ht="45" customHeight="1">
      <c r="A11" s="281"/>
      <c r="B11" s="281"/>
      <c r="C11" s="252" t="s">
        <v>80</v>
      </c>
      <c r="D11" s="257">
        <v>0.12670000000000001</v>
      </c>
    </row>
    <row r="12" spans="1:4" ht="45" customHeight="1">
      <c r="A12" s="283" t="s">
        <v>44</v>
      </c>
      <c r="B12" s="283" t="s">
        <v>45</v>
      </c>
      <c r="C12" s="258" t="s">
        <v>18</v>
      </c>
      <c r="D12" s="259">
        <v>0.2</v>
      </c>
    </row>
    <row r="13" spans="1:4" ht="45" customHeight="1">
      <c r="A13" s="281"/>
      <c r="B13" s="281"/>
      <c r="C13" s="258" t="s">
        <v>27</v>
      </c>
      <c r="D13" s="260">
        <v>0.2</v>
      </c>
    </row>
    <row r="14" spans="1:4" ht="45" customHeight="1">
      <c r="A14" s="281"/>
      <c r="B14" s="281"/>
      <c r="C14" s="258" t="s">
        <v>44</v>
      </c>
      <c r="D14" s="261">
        <v>0.2</v>
      </c>
    </row>
    <row r="15" spans="1:4" ht="45" customHeight="1">
      <c r="A15" s="281"/>
      <c r="B15" s="281"/>
      <c r="C15" s="258" t="s">
        <v>50</v>
      </c>
      <c r="D15" s="262">
        <v>0.2</v>
      </c>
    </row>
    <row r="16" spans="1:4" ht="45" customHeight="1">
      <c r="A16" s="281"/>
      <c r="B16" s="281"/>
      <c r="C16" s="258" t="s">
        <v>80</v>
      </c>
      <c r="D16" s="263">
        <v>0.2</v>
      </c>
    </row>
    <row r="17" spans="1:4" ht="45" customHeight="1">
      <c r="A17" s="284" t="s">
        <v>50</v>
      </c>
      <c r="B17" s="284" t="s">
        <v>51</v>
      </c>
      <c r="C17" s="264" t="s">
        <v>27</v>
      </c>
      <c r="D17" s="265">
        <v>0.25</v>
      </c>
    </row>
    <row r="18" spans="1:4" ht="45" customHeight="1">
      <c r="A18" s="281"/>
      <c r="B18" s="281"/>
      <c r="C18" s="264" t="s">
        <v>44</v>
      </c>
      <c r="D18" s="266">
        <v>0.25</v>
      </c>
    </row>
    <row r="19" spans="1:4" ht="45" customHeight="1">
      <c r="A19" s="281"/>
      <c r="B19" s="281"/>
      <c r="C19" s="264" t="s">
        <v>50</v>
      </c>
      <c r="D19" s="267">
        <v>0.25</v>
      </c>
    </row>
    <row r="20" spans="1:4" ht="45" customHeight="1">
      <c r="A20" s="281"/>
      <c r="B20" s="281"/>
      <c r="C20" s="264" t="s">
        <v>80</v>
      </c>
      <c r="D20" s="268">
        <v>0.25</v>
      </c>
    </row>
    <row r="21" spans="1:4" ht="45" customHeight="1">
      <c r="A21" s="285" t="s">
        <v>80</v>
      </c>
      <c r="B21" s="285" t="s">
        <v>81</v>
      </c>
      <c r="C21" s="269" t="s">
        <v>18</v>
      </c>
      <c r="D21" s="270">
        <v>0.33</v>
      </c>
    </row>
    <row r="22" spans="1:4" ht="45" customHeight="1">
      <c r="A22" s="281"/>
      <c r="B22" s="281"/>
      <c r="C22" s="269" t="s">
        <v>27</v>
      </c>
      <c r="D22" s="271">
        <v>0.34</v>
      </c>
    </row>
    <row r="23" spans="1:4" ht="45" customHeight="1">
      <c r="A23" s="281"/>
      <c r="B23" s="281"/>
      <c r="C23" s="269" t="s">
        <v>44</v>
      </c>
      <c r="D23" s="272">
        <v>0.33</v>
      </c>
    </row>
    <row r="24" spans="1:4" ht="45" customHeight="1">
      <c r="A24" s="286" t="s">
        <v>85</v>
      </c>
      <c r="B24" s="286" t="s">
        <v>86</v>
      </c>
      <c r="C24" s="273" t="s">
        <v>44</v>
      </c>
      <c r="D24" s="274">
        <v>0.33</v>
      </c>
    </row>
    <row r="25" spans="1:4" ht="45" customHeight="1">
      <c r="A25" s="281"/>
      <c r="B25" s="281"/>
      <c r="C25" s="273" t="s">
        <v>50</v>
      </c>
      <c r="D25" s="275">
        <v>0.34</v>
      </c>
    </row>
    <row r="26" spans="1:4" ht="45" customHeight="1">
      <c r="A26" s="281"/>
      <c r="B26" s="281"/>
      <c r="C26" s="273" t="s">
        <v>80</v>
      </c>
      <c r="D26" s="276">
        <v>0.33</v>
      </c>
    </row>
    <row r="27" spans="1:4" ht="45" customHeight="1">
      <c r="A27" s="287" t="s">
        <v>105</v>
      </c>
      <c r="B27" s="287" t="s">
        <v>106</v>
      </c>
      <c r="C27" s="277" t="s">
        <v>50</v>
      </c>
      <c r="D27" s="278">
        <v>0.5</v>
      </c>
    </row>
    <row r="28" spans="1:4" ht="45" customHeight="1">
      <c r="A28" s="281"/>
      <c r="B28" s="281"/>
      <c r="C28" s="277" t="s">
        <v>80</v>
      </c>
      <c r="D28" s="279">
        <v>0.5</v>
      </c>
    </row>
  </sheetData>
  <mergeCells count="14">
    <mergeCell ref="A27:A28"/>
    <mergeCell ref="B27:B28"/>
    <mergeCell ref="A17:A20"/>
    <mergeCell ref="B17:B20"/>
    <mergeCell ref="A21:A23"/>
    <mergeCell ref="B21:B23"/>
    <mergeCell ref="A24:A26"/>
    <mergeCell ref="B24:B26"/>
    <mergeCell ref="A2:A6"/>
    <mergeCell ref="B2:B6"/>
    <mergeCell ref="A7:A11"/>
    <mergeCell ref="B7:B11"/>
    <mergeCell ref="A12:A16"/>
    <mergeCell ref="B12:B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BM</vt:lpstr>
      <vt:lpstr>CFF-BM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gabriel.figueiredo</cp:lastModifiedBy>
  <dcterms:created xsi:type="dcterms:W3CDTF">2026-01-22T17:25:35Z</dcterms:created>
  <dcterms:modified xsi:type="dcterms:W3CDTF">2026-01-26T14:30:20Z</dcterms:modified>
</cp:coreProperties>
</file>